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Основной прайс" sheetId="1" r:id="rId1"/>
    <sheet name="Хостинг, домены, сертификаты" sheetId="2" r:id="rId2"/>
    <sheet name="Прайс на доп. услуги" sheetId="3" r:id="rId3"/>
    <sheet name="Готовые сайты" sheetId="4" r:id="rId4"/>
    <sheet name="Эксклюзивные сайты" sheetId="5" r:id="rId5"/>
  </sheets>
  <definedNames/>
  <calcPr fullCalcOnLoad="1"/>
</workbook>
</file>

<file path=xl/sharedStrings.xml><?xml version="1.0" encoding="utf-8"?>
<sst xmlns="http://schemas.openxmlformats.org/spreadsheetml/2006/main" count="263" uniqueCount="166">
  <si>
    <t>Дизайн иконок или мелких графических элементов (например favicon.ico)</t>
  </si>
  <si>
    <t>Вёрстка</t>
  </si>
  <si>
    <t>Другое</t>
  </si>
  <si>
    <t>Каталог товаров</t>
  </si>
  <si>
    <t>Обработка изображения</t>
  </si>
  <si>
    <t>-</t>
  </si>
  <si>
    <t>стр.</t>
  </si>
  <si>
    <t>Изменение графических элементов, элементов оформления, логотипа</t>
  </si>
  <si>
    <t>Дизайн-работы</t>
  </si>
  <si>
    <t>Изготовление рекламы, баннеры</t>
  </si>
  <si>
    <t>шт.</t>
  </si>
  <si>
    <t xml:space="preserve"> -</t>
  </si>
  <si>
    <t>Графические элементы от заказчика без обработки исполнителем + текст + анимация как gif файл (картинки сменяют друг друга без эффектов)</t>
  </si>
  <si>
    <t>Графические элементы от заказчика с обработкой  исполнителем + текст + анимация как gif файл (картинки сменяют друг друга без эффектов)</t>
  </si>
  <si>
    <t>Графические элементы не от заказчика + текст + анимация как gif файл (картинки сменяют друг друга без эффектов)</t>
  </si>
  <si>
    <t>Графические элементы от заказчика без обработки  исполнителем + текст + сложная анимация не как gif файл</t>
  </si>
  <si>
    <t>Графические элементы от заказчика с обработкой  исполнителем + текст + сложная анимация не как gif файл</t>
  </si>
  <si>
    <t>Графические элементы не от заказчика + текст + сложная анимация не как gif файл</t>
  </si>
  <si>
    <t>Прайс-лист на дополнительные услуги ООО "Альма"</t>
  </si>
  <si>
    <t>Стоимость размещения  1 позиции при предоставлении информации заказчиком в эл. виде (наименование, цена, текст)</t>
  </si>
  <si>
    <t>Стоимость размещения 1 позиции без предоставления информации заказчиком в эл. виде (наименование, цена, текст)</t>
  </si>
  <si>
    <t>Стоимость размещения 1 позиции при предоставлении информации заказчиком в эл. виде (наименование, цена, текст+изобр. с обработкой)</t>
  </si>
  <si>
    <t>Стоимость размещения 1 позиции без предоставления информации заказчиком в эл. виде (наименование, цена, текст+изобр. с обработкой)</t>
  </si>
  <si>
    <t>Стоимость изменения 1 поля 1 позиции (например поле цена) позиции при предоставлении информации заказчиком в эл. виде</t>
  </si>
  <si>
    <t>Стоимость размещения 1 позиции при предоставлении информации заказчиком в эл. виде (наименование, цена, текст+изображение без обработки)</t>
  </si>
  <si>
    <t>Дизайн сайтов</t>
  </si>
  <si>
    <t>Дизайн элеменов</t>
  </si>
  <si>
    <t>Наполнение и оформление 1 страницы сайта материалами Заказчика (до 100 кб текста и до 3 фотографий (jpg), включая обработку текста и фотографий (*.jpg))</t>
  </si>
  <si>
    <t>Прочее</t>
  </si>
  <si>
    <t>Оформление передачи прав на доменное имя на другое лицо</t>
  </si>
  <si>
    <t>Прорисовка схемы проезда (простая)</t>
  </si>
  <si>
    <t>Прорисовка схемы проезда (сложная)</t>
  </si>
  <si>
    <t>Технический рерайт для внутренних страниц сайта. Исходный текст специалист переписывает своими словами грамотно и без ошибок (полученный текст не проверяется на уникальность)</t>
  </si>
  <si>
    <t>Изображения</t>
  </si>
  <si>
    <t>Тексты</t>
  </si>
  <si>
    <t>Написание "продающих" статей. Специалист создаёт для вас тексты представляющие ваши товары и услуги с наиболее выгодной стороны: тексты, отличающие вас от конкурентов в лучшую сторону. В стоимость входит размещение и оформление текста на сайте так, чтобы он не только хорошо читался, но и хорошо выглядел. Такие тексты необходимы для рекламируемых или наиболее хорошо посещаемых страниц сайта.</t>
  </si>
  <si>
    <t xml:space="preserve">Нанесение водяных знаков на фотографии </t>
  </si>
  <si>
    <t xml:space="preserve">Покупка одного не эксклюзивного изображения из фотобанка www.Fotolia.com </t>
  </si>
  <si>
    <t>Айдентика - логотипы, корпоративный стиль</t>
  </si>
  <si>
    <t>Подбор фотографий для оформления сайта в интернете (без оплаты стоимости фотографий) до 20 фото</t>
  </si>
  <si>
    <t>Программирование, вёрстка</t>
  </si>
  <si>
    <t>Удаление ссылки на сайт разработчика (ООО "Альма")</t>
  </si>
  <si>
    <t>Работа с хостингом Заказчика</t>
  </si>
  <si>
    <t>Услуги по эксклюзивной разработке включают в себя помимо базовых работ (программирование, дизайн и т.п.) большое количество дополнительных работ - аналитика, выработка концепций, создание прототипов, отрисовка элементов, создание нестандартного функционала, поэтому стоимость таких разработок по сравнению с бюджетными решениями значительно выше.</t>
  </si>
  <si>
    <t>В базовый пакет входит:</t>
  </si>
  <si>
    <t>• анализ деятельности организации, анализ маркетинговых данных
• анализ характеристик и тенденций области деятельности компании
• анализ деятельности конкурентов
• определение данных целевого пользователя сайта
• выработка концепции подачи торгового предложения компании, коммуникационной стратегии
• разработка технического задания
• ведение проекта персональным менеджером
• создание скетчей, прототипов страниц сайта
• создание уникального дизайна
• подключение удобной системы управления, кастомизация системы управления, создание необходимого функционала сайта
• наполнение сайта уникальным контентом
• размещение сайта на хостинг</t>
  </si>
  <si>
    <t xml:space="preserve">Создание бренда и написание брендбука организации: анализ компании (история, маркетинг, деятельность, география и т.п.), направления деятельности заказчика, анализ конкурентов. 
Создание логотипа, макета визитной карточки (персональная, корпоративная), макета фирменного бланка, макета фирменного конверта (E65, C4, C5)), бейджа, упаковки, оформление папки-регистратора, другой айдентики и графики компании, написание текста брендбука. </t>
  </si>
  <si>
    <t xml:space="preserve">Написание брендбука организации на основе существующего логотипа и маркетинговых данных.
Создание макета визитной карточки (персональная, корпоративная), макета фирменного бланка, макета фирменного конверта (E65, C4, C5)), бейджей, упаковок, другой айдентики и графики компании, написание текста брендбука. </t>
  </si>
  <si>
    <t>Разработка логотипа (создание красивого значка) - одна версия логотипа на усмотрение дизайнера с тремя поправками (доработками) не меняющими основной концепции логотипа</t>
  </si>
  <si>
    <t>Наполнение и оформление 1 страницы сайта материалами Заказчика (до 100 кб текста и до 3 фотографий (jpg), без обработки текста и фотографий (*.jpg)) до 10 страниц формата А4, текст 12 кегль шрифта arial без оформления сложных  таблиц и пр.</t>
  </si>
  <si>
    <t>60% от главной</t>
  </si>
  <si>
    <t>Прайс-лист ООО "Альма"</t>
  </si>
  <si>
    <t>Разработка сайтов</t>
  </si>
  <si>
    <t>Наименование услуги</t>
  </si>
  <si>
    <t>Продвижение сайтов</t>
  </si>
  <si>
    <t>Верстка адаптивная - страница под одно дополнительное разрешение</t>
  </si>
  <si>
    <t>Верстка внутренней страницы со сходным макетом</t>
  </si>
  <si>
    <t>Верстка одной страницы макета дизайна, предоставленного клиентом, подготовленного согласно техническим требованиям исполнителя</t>
  </si>
  <si>
    <t>Написание технического задания на разработку сайта.
Заказчик получает описание концепции сайта, скетчи, прототипы основных страниц сайта, описание принципов работы функциональных модулей, пользовательские сценарии. 
В случае создания сайта на CMS - описание используемого функционала системы управления - перечисление стандартных модулей, описание функционала модулей с доработками, описание функционала модулей, которые необходимо будет разработать.</t>
  </si>
  <si>
    <t>Разработка логотипа (создание логотипа на основе маркетинговых данных) - анализ маркетинговых данных, выработка концепции логотипа, отрисовка до 3 версий логотипа с тремя поправками (доработками) к выбранной версии не меняющими основной концепции логотипа</t>
  </si>
  <si>
    <t>Технический рерайт с оптимизацией под заданные поисковые запросы. Из ваших текстов специалист создаёт оригинальный текст с ключевыми запросами, встречающимися в тексте в нужном количестве, а также формирует мета-тэги и заголовки страницы, для наиболее качественного ее восприятия поисковыми системами.</t>
  </si>
  <si>
    <t>Копирайтинг с оптимизацией под заданные поисковые запросы. По вашему заданию специалист пишет оригинальный текст с ключевыми запросами, встречающимися в тексте в нужном количестве, а также формирует мета-тэги и заголовки страницы, для наиболее качественного ее восприятия поисковыми системами.</t>
  </si>
  <si>
    <t>Эксклюзивный сайт</t>
  </si>
  <si>
    <t>Наполнение сайта</t>
  </si>
  <si>
    <t>Контент-менеджер</t>
  </si>
  <si>
    <t>Менеджер проекта</t>
  </si>
  <si>
    <t>Дизайнер</t>
  </si>
  <si>
    <t>Программист серверной части</t>
  </si>
  <si>
    <t>Frontend программист</t>
  </si>
  <si>
    <t>Технический дизайнер</t>
  </si>
  <si>
    <t>Тестировщик</t>
  </si>
  <si>
    <t>Копирайтер</t>
  </si>
  <si>
    <t>SEO-оптимизатор</t>
  </si>
  <si>
    <t>HTML-верстальщик</t>
  </si>
  <si>
    <t>р./час.</t>
  </si>
  <si>
    <t>Ед. изм.</t>
  </si>
  <si>
    <t>от</t>
  </si>
  <si>
    <t>Стоимость, р.</t>
  </si>
  <si>
    <t>р.</t>
  </si>
  <si>
    <t>Технический писатель</t>
  </si>
  <si>
    <t>Стоимость всех указанных работ</t>
  </si>
  <si>
    <t>руб.</t>
  </si>
  <si>
    <t>• анализ деятельности, маркетинговых данных, области деятельности организации
• анализ деятельности конкурентов
• создание логотипа и корпоративного стиля
• анализ уникального торгового предложения компании (УТП)
• определение данных целевого пользователя сайта
• выработка концепции подачи торгового предложения компании, коммуникационной стратегии
• разработка технического задания
• создание скетчей, прототипов страниц сайта
• ведение проекта персональным менеджером
• создание уникального дизайна
• подключение и кастомизация системы управления, создание необходимого функционала сайта
• наполнение сайта уникальным контентом
• написание руководств пользователя
• размещение сайта на хостинг
• аудит служб заказчика
• разработка предложений по развитию, поддержке, продвижению сайта</t>
  </si>
  <si>
    <t xml:space="preserve">
• Консультация по выбору системы управления сайтом
• Установка выбранного решения на сервер
• Сайт на основе стандартного движка "из коробки" с готовым шаблоном дизайна;
• Первоначальная настройка сайта данными вашей компании (e-mail на который приходят заказы, контактные данные данные, реквизиты для формирования счетов и т.п.)
• Внедрение в шапку сайта (верх сайта) и, возможно, в футер (низ сайта) логотипа вашей компании, контактных данных, изображения
• Тестовое наполнение до 20 страниц сайта вашей информацией
• В случае интернет-магазина — тестовое наполнение до 30 позиций каталога товаров
• Установка выбранных вами систем статистики и аналитики посещаемости
• Регистрация нового сайта в наиболее распространённых поисковых системах рунета - Яндекс, Google
• Первоначальная оптимизация сайта под поисковые системы
• Предоставление доступа к созданию до 1000 почтовых ящиков вида ящик@вашдомен.ru
• Консультации по работе с сайтом</t>
  </si>
  <si>
    <t>** неограниченный трафик хостинга не распространяется на сайты файловых архивов (графических, музыкальных, программных,...)</t>
  </si>
  <si>
    <t>* хостинг сайта предоставляется партнёрами ООО "Альма"</t>
  </si>
  <si>
    <t>р./мес.</t>
  </si>
  <si>
    <t>Ведение контекстной рекламы</t>
  </si>
  <si>
    <t>р./час</t>
  </si>
  <si>
    <t xml:space="preserve"> +25%</t>
  </si>
  <si>
    <t>Интеграция  HTML-вёрстки в CMS</t>
  </si>
  <si>
    <t>HTML вёрстка главной страницы средней сложности</t>
  </si>
  <si>
    <t>1000 симв.</t>
  </si>
  <si>
    <t>Все работы выполняются на основе стандартных договоров. 
При внесении Заказчиком изменений в договор взимается дополнительная плата 3000 руб. за изменение. В случае работы по договору клиента минимальная сумма договора от 50000 руб.
На все работы в прайсе цена указана "от", в зависимости от реальной сложности работ</t>
  </si>
  <si>
    <t>Разработка фирменного стиля: макет визитной карточки (персональная, корпоративная), макет фирменного бланка, макет фирменного конверта (E65, C4, C5)), оформление папки-регистратора. С тремя поправками (доработками) к нему. Не включает разработку логотипа.</t>
  </si>
  <si>
    <t>Макет дизайна внутренней страницы на основе дизайна главной страницы сайта. Например: главная страница, внутренняя страница, страница каталога (список товаров), страница товара, корзина, калькулятор, контакты, форма связи. Внесение до трёх правок.</t>
  </si>
  <si>
    <t>шт. от</t>
  </si>
  <si>
    <t>Выезд специалиста компании к Заказчику: 3000 руб. + стоимость работы специалиста</t>
  </si>
  <si>
    <t>рублей</t>
  </si>
  <si>
    <t>• анализ деятельности организации, анализ маркетинговых данных
• анализ характеристик и тенденций области деятельности компании
• анализ деятельности конкурентов
• определение данных целевого пользователя сайта
• выработка концепции подачи торгового предложения компании, коммуникационной стратегии
• разработка технического задания
• ведение проекта персональным менеджером
• создание скетчей, прототипов страниц сайта
• создание уникального дизайна
• подключение удобной системы управления, кастомизация системы управления, создание необходимого функционала сайта
• интеграция магазина с учётными системами (например 1С:Предприятие), системами оплат, SMS-рассылок, организация другого необходимого для качественной работы интернет-магазина функционала.
• наполнение сайта уникальным контентом
• размещение сайта на хостинг</t>
  </si>
  <si>
    <t>Корпоративный портал объединяет в себя многие службы организации и средства управления и контроля за ними. Может включать в себя сложные нестандартные работы по программированию функционала портала и нетривиальные дизайнерские решения.</t>
  </si>
  <si>
    <t>Оригинальный макет дизайн главной страницы сайта.
Макет дизайна по пожеланиям заказчика или выбранной концепции - включая выполнение сложных дизайнерских работ. Внесение до пяти правок.</t>
  </si>
  <si>
    <t>Описание сервера</t>
  </si>
  <si>
    <t>сервер класса Core i7/Xeon X3470 (4 ядра) / 16Гб RAM / 2x1000Гб SATA</t>
  </si>
  <si>
    <t>Максимальное количество сайтов всех пользователей на сервере</t>
  </si>
  <si>
    <t>+неограниченно</t>
  </si>
  <si>
    <t xml:space="preserve">Диск </t>
  </si>
  <si>
    <t>Скорость порта</t>
  </si>
  <si>
    <t>Количество резервных копий</t>
  </si>
  <si>
    <t>Количество сайтов пользователя</t>
  </si>
  <si>
    <t>до 1000</t>
  </si>
  <si>
    <t xml:space="preserve">FTP-аккаунты </t>
  </si>
  <si>
    <t xml:space="preserve">PHP, Perl, Python </t>
  </si>
  <si>
    <t>Да</t>
  </si>
  <si>
    <t xml:space="preserve">PHP 7 </t>
  </si>
  <si>
    <t>По запросу</t>
  </si>
  <si>
    <t xml:space="preserve">SSH </t>
  </si>
  <si>
    <t xml:space="preserve">CGI </t>
  </si>
  <si>
    <t xml:space="preserve">Cron </t>
  </si>
  <si>
    <t xml:space="preserve">PhpMyAdmin </t>
  </si>
  <si>
    <t xml:space="preserve">Базы MySQL </t>
  </si>
  <si>
    <t>Пользователи MySQL</t>
  </si>
  <si>
    <t>Соединения MySQL</t>
  </si>
  <si>
    <t>PHP (ограничение памяти)</t>
  </si>
  <si>
    <t>Антивирусник</t>
  </si>
  <si>
    <t>Clamav</t>
  </si>
  <si>
    <t>Прайс-лист на услуги аренды хостинга и доменов</t>
  </si>
  <si>
    <t>Xeon X3440 2.53ГГц (4 ядра) / 8Гб RAM / SATA-RAID-1 500GB +SSD</t>
  </si>
  <si>
    <t>"Первый сайт"</t>
  </si>
  <si>
    <t>"Мульти"</t>
  </si>
  <si>
    <t>"VIP"</t>
  </si>
  <si>
    <t>3 ГБ</t>
  </si>
  <si>
    <t>10 ГБ</t>
  </si>
  <si>
    <t>20 ГБ</t>
  </si>
  <si>
    <t>100 Мбит/сек/1 Гб/сек</t>
  </si>
  <si>
    <t>1 Гб/сек</t>
  </si>
  <si>
    <t>Почтовые домены на Яндекс или Google почте для домена</t>
  </si>
  <si>
    <t>Выделенный IP адрес, р./год</t>
  </si>
  <si>
    <t>Регистрация доменного имени сайта второго уровня в зоне .ru, р./год</t>
  </si>
  <si>
    <t>512 МБ</t>
  </si>
  <si>
    <t>1 Гб/сек или 10 Мб/с aDDOS</t>
  </si>
  <si>
    <t>Стоимость аренды, р./год</t>
  </si>
  <si>
    <t>Дополнительный 1 ГБ, р./год</t>
  </si>
  <si>
    <t>Стоимость домена и хостинга оплачивается отдельно.</t>
  </si>
  <si>
    <t>Регистрация SSL сертификата, р./год</t>
  </si>
  <si>
    <t>Базовые ставки специалистов*</t>
  </si>
  <si>
    <t>Хостинг, домены, сертификаты</t>
  </si>
  <si>
    <t>Скидка, %</t>
  </si>
  <si>
    <t>Тарифы (аренда хостинга*) на 1dedic.ru</t>
  </si>
  <si>
    <t>Телефон: 8-800-775-02-81
Skype: alma-com.ru
E-mail: box@alma-com.ru</t>
  </si>
  <si>
    <t>Копирайтинг (написание оригинального текста для сайта).</t>
  </si>
  <si>
    <t>Поддержка сайтов, тариф "Эконом"</t>
  </si>
  <si>
    <t>Поддержка сайтов, тариф "Оптима"</t>
  </si>
  <si>
    <t>Поддержка сайтов, тариф "Бизнес"</t>
  </si>
  <si>
    <t>Поддержка сайтов, тариф "VIP"</t>
  </si>
  <si>
    <t>Работы по Битрикс24</t>
  </si>
  <si>
    <t>* минимальный заказ на разовые работы - 3 часа работы программистов, дизайнеров, оптимизаторов, менеджеров проекта, писателей; 2 часа работы контент-менеджеров, тестировщиков, копирайтеров</t>
  </si>
  <si>
    <t>Готовый сайт</t>
  </si>
  <si>
    <t>Готовые сайты</t>
  </si>
  <si>
    <t>Услуги по созданию эксклюзивного сайта</t>
  </si>
  <si>
    <t>Промо-сайт, визитка, Landing page</t>
  </si>
  <si>
    <t>Интернет-магазин</t>
  </si>
  <si>
    <t>Корпоративный сайт, портал</t>
  </si>
  <si>
    <t>Хостинг TimeWeb тариф "Century+", руб./год 
https://timeweb.com/ru/services/hosting/</t>
  </si>
  <si>
    <t>Аудит сайта</t>
  </si>
  <si>
    <t>Поддержка сайтов, тариф "База"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</si>
</sst>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17"/>
      <name val="Calibri"/>
      <family val="2"/>
    </font>
    <font>
      <sz val="14"/>
      <color indexed="56"/>
      <name val="Calibri Light"/>
      <family val="2"/>
    </font>
    <font>
      <u val="single"/>
      <sz val="11"/>
      <color indexed="12"/>
      <name val="Calibri"/>
      <family val="2"/>
    </font>
    <font>
      <u val="single"/>
      <sz val="11"/>
      <color indexed="56"/>
      <name val="Calibri"/>
      <family val="2"/>
    </font>
    <font>
      <b/>
      <sz val="16"/>
      <color indexed="56"/>
      <name val="Calibri Light"/>
      <family val="2"/>
    </font>
    <font>
      <b/>
      <sz val="16"/>
      <name val="Calibri"/>
      <family val="2"/>
    </font>
    <font>
      <sz val="14"/>
      <color indexed="56"/>
      <name val="Calibri"/>
      <family val="2"/>
    </font>
    <font>
      <sz val="16"/>
      <color indexed="56"/>
      <name val="Calibri"/>
      <family val="2"/>
    </font>
    <font>
      <sz val="13"/>
      <color indexed="56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sz val="10"/>
      <color theme="3"/>
      <name val="Calibri"/>
      <family val="2"/>
    </font>
    <font>
      <sz val="12"/>
      <color theme="3"/>
      <name val="Calibri"/>
      <family val="2"/>
    </font>
    <font>
      <sz val="14"/>
      <color theme="3"/>
      <name val="Calibri Light"/>
      <family val="2"/>
    </font>
    <font>
      <u val="single"/>
      <sz val="11"/>
      <color theme="3"/>
      <name val="Calibri"/>
      <family val="2"/>
    </font>
    <font>
      <b/>
      <sz val="16"/>
      <color theme="3"/>
      <name val="Calibri Light"/>
      <family val="2"/>
    </font>
    <font>
      <sz val="14"/>
      <color theme="3"/>
      <name val="Calibri"/>
      <family val="2"/>
    </font>
    <font>
      <sz val="16"/>
      <color theme="3"/>
      <name val="Calibri"/>
      <family val="2"/>
    </font>
    <font>
      <sz val="13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right"/>
    </xf>
    <xf numFmtId="0" fontId="51" fillId="0" borderId="0" xfId="0" applyFont="1" applyAlignment="1">
      <alignment vertical="center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51" fillId="0" borderId="13" xfId="0" applyFont="1" applyBorder="1" applyAlignment="1">
      <alignment horizontal="right" vertical="center" wrapText="1"/>
    </xf>
    <xf numFmtId="165" fontId="51" fillId="0" borderId="13" xfId="0" applyNumberFormat="1" applyFont="1" applyBorder="1" applyAlignment="1">
      <alignment horizontal="right" vertical="center" wrapText="1"/>
    </xf>
    <xf numFmtId="0" fontId="51" fillId="0" borderId="13" xfId="0" applyNumberFormat="1" applyFont="1" applyBorder="1" applyAlignment="1">
      <alignment horizontal="right" vertical="center" wrapText="1"/>
    </xf>
    <xf numFmtId="49" fontId="51" fillId="0" borderId="13" xfId="0" applyNumberFormat="1" applyFont="1" applyBorder="1" applyAlignment="1">
      <alignment horizontal="right" vertical="center" wrapText="1"/>
    </xf>
    <xf numFmtId="165" fontId="51" fillId="0" borderId="0" xfId="0" applyNumberFormat="1" applyFont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172" fontId="51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172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2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/>
    </xf>
    <xf numFmtId="0" fontId="54" fillId="2" borderId="21" xfId="0" applyFont="1" applyFill="1" applyBorder="1" applyAlignment="1">
      <alignment vertical="center" wrapText="1"/>
    </xf>
    <xf numFmtId="0" fontId="54" fillId="2" borderId="22" xfId="0" applyFont="1" applyFill="1" applyBorder="1" applyAlignment="1">
      <alignment vertical="center" wrapText="1"/>
    </xf>
    <xf numFmtId="0" fontId="54" fillId="2" borderId="23" xfId="0" applyFont="1" applyFill="1" applyBorder="1" applyAlignment="1">
      <alignment vertical="center" wrapText="1"/>
    </xf>
    <xf numFmtId="0" fontId="27" fillId="0" borderId="13" xfId="42" applyFont="1" applyBorder="1" applyAlignment="1" applyProtection="1">
      <alignment/>
      <protection/>
    </xf>
    <xf numFmtId="0" fontId="41" fillId="0" borderId="13" xfId="0" applyFont="1" applyBorder="1" applyAlignment="1">
      <alignment/>
    </xf>
    <xf numFmtId="165" fontId="51" fillId="0" borderId="13" xfId="0" applyNumberFormat="1" applyFont="1" applyBorder="1" applyAlignment="1">
      <alignment horizontal="left" wrapText="1"/>
    </xf>
    <xf numFmtId="0" fontId="51" fillId="0" borderId="13" xfId="0" applyFont="1" applyBorder="1" applyAlignment="1">
      <alignment horizontal="right" wrapText="1"/>
    </xf>
    <xf numFmtId="0" fontId="51" fillId="0" borderId="13" xfId="0" applyNumberFormat="1" applyFont="1" applyBorder="1" applyAlignment="1">
      <alignment horizontal="right" wrapText="1"/>
    </xf>
    <xf numFmtId="0" fontId="51" fillId="0" borderId="13" xfId="0" applyFont="1" applyBorder="1" applyAlignment="1">
      <alignment horizontal="left" wrapText="1"/>
    </xf>
    <xf numFmtId="0" fontId="55" fillId="0" borderId="13" xfId="42" applyFont="1" applyBorder="1" applyAlignment="1" applyProtection="1">
      <alignment/>
      <protection/>
    </xf>
    <xf numFmtId="165" fontId="41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 horizontal="right"/>
    </xf>
    <xf numFmtId="165" fontId="51" fillId="0" borderId="13" xfId="0" applyNumberFormat="1" applyFont="1" applyBorder="1" applyAlignment="1">
      <alignment horizontal="right" wrapText="1"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1" fillId="0" borderId="13" xfId="42" applyBorder="1" applyAlignment="1" applyProtection="1">
      <alignment horizontal="left" wrapText="1"/>
      <protection/>
    </xf>
    <xf numFmtId="0" fontId="57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 horizontal="left" wrapText="1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24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9" fillId="2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4" fillId="2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2590800</xdr:colOff>
      <xdr:row>0</xdr:row>
      <xdr:rowOff>695325</xdr:rowOff>
    </xdr:to>
    <xdr:pic>
      <xdr:nvPicPr>
        <xdr:cNvPr id="1" name="Рисунок 1" descr="alma_logo__сер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90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0</xdr:row>
      <xdr:rowOff>695325</xdr:rowOff>
    </xdr:to>
    <xdr:pic>
      <xdr:nvPicPr>
        <xdr:cNvPr id="1" name="Рисунок 8" descr="alma_logo__сер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90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2590800</xdr:colOff>
      <xdr:row>0</xdr:row>
      <xdr:rowOff>695325</xdr:rowOff>
    </xdr:to>
    <xdr:pic>
      <xdr:nvPicPr>
        <xdr:cNvPr id="1" name="Рисунок 1" descr="alma_logo__сер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90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495300</xdr:colOff>
      <xdr:row>0</xdr:row>
      <xdr:rowOff>695325</xdr:rowOff>
    </xdr:to>
    <xdr:pic>
      <xdr:nvPicPr>
        <xdr:cNvPr id="1" name="Рисунок 2" descr="alma_logo__сер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81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495300</xdr:colOff>
      <xdr:row>0</xdr:row>
      <xdr:rowOff>695325</xdr:rowOff>
    </xdr:to>
    <xdr:pic>
      <xdr:nvPicPr>
        <xdr:cNvPr id="1" name="Рисунок 1" descr="alma_logo__сер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81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zoomScalePageLayoutView="0" workbookViewId="0" topLeftCell="A1">
      <selection activeCell="A33" sqref="A33"/>
    </sheetView>
  </sheetViews>
  <sheetFormatPr defaultColWidth="9.00390625" defaultRowHeight="16.5" customHeight="1"/>
  <cols>
    <col min="1" max="1" width="2.25390625" style="1" customWidth="1"/>
    <col min="2" max="2" width="43.25390625" style="1" customWidth="1"/>
    <col min="3" max="3" width="5.75390625" style="4" customWidth="1"/>
    <col min="4" max="4" width="13.375" style="4" customWidth="1"/>
    <col min="5" max="5" width="10.125" style="4" bestFit="1" customWidth="1"/>
    <col min="6" max="6" width="13.00390625" style="51" customWidth="1"/>
    <col min="7" max="15" width="9.125" style="4" customWidth="1"/>
    <col min="16" max="16384" width="9.125" style="1" customWidth="1"/>
  </cols>
  <sheetData>
    <row r="1" spans="1:7" s="4" customFormat="1" ht="64.5" customHeight="1">
      <c r="A1" s="3"/>
      <c r="B1" s="73" t="s">
        <v>149</v>
      </c>
      <c r="C1" s="73"/>
      <c r="D1" s="73"/>
      <c r="E1" s="73"/>
      <c r="F1" s="73"/>
      <c r="G1" s="3"/>
    </row>
    <row r="2" spans="1:7" s="4" customFormat="1" ht="27" customHeight="1">
      <c r="A2" s="3"/>
      <c r="B2" s="74" t="s">
        <v>51</v>
      </c>
      <c r="C2" s="74"/>
      <c r="D2" s="74"/>
      <c r="E2" s="3"/>
      <c r="F2" s="63"/>
      <c r="G2" s="3"/>
    </row>
    <row r="3" spans="1:7" s="4" customFormat="1" ht="9.75" customHeight="1">
      <c r="A3" s="3"/>
      <c r="B3" s="5"/>
      <c r="C3" s="3"/>
      <c r="D3" s="3"/>
      <c r="E3" s="3"/>
      <c r="F3" s="63"/>
      <c r="G3" s="3"/>
    </row>
    <row r="4" spans="1:7" s="4" customFormat="1" ht="19.5" customHeight="1">
      <c r="A4" s="3"/>
      <c r="B4" s="69" t="s">
        <v>53</v>
      </c>
      <c r="C4" s="75" t="s">
        <v>77</v>
      </c>
      <c r="D4" s="76"/>
      <c r="E4" s="69" t="s">
        <v>75</v>
      </c>
      <c r="F4" s="70" t="s">
        <v>147</v>
      </c>
      <c r="G4" s="66"/>
    </row>
    <row r="5" spans="1:7" s="4" customFormat="1" ht="19.5" customHeight="1">
      <c r="A5" s="3"/>
      <c r="B5" s="9" t="s">
        <v>52</v>
      </c>
      <c r="C5" s="64"/>
      <c r="D5" s="59"/>
      <c r="E5" s="57"/>
      <c r="F5" s="64"/>
      <c r="G5" s="3"/>
    </row>
    <row r="6" spans="1:7" ht="19.5" customHeight="1">
      <c r="A6" s="2"/>
      <c r="B6" s="72" t="s">
        <v>157</v>
      </c>
      <c r="C6" s="58" t="s">
        <v>76</v>
      </c>
      <c r="D6" s="59">
        <v>5400</v>
      </c>
      <c r="E6" s="60" t="s">
        <v>78</v>
      </c>
      <c r="F6" s="58"/>
      <c r="G6" s="3"/>
    </row>
    <row r="7" spans="1:7" ht="19.5" customHeight="1">
      <c r="A7" s="2"/>
      <c r="B7" s="55" t="s">
        <v>62</v>
      </c>
      <c r="C7" s="58" t="s">
        <v>76</v>
      </c>
      <c r="D7" s="59">
        <f>D22*115</f>
        <v>149500</v>
      </c>
      <c r="E7" s="60" t="s">
        <v>78</v>
      </c>
      <c r="F7" s="58"/>
      <c r="G7" s="3"/>
    </row>
    <row r="8" spans="1:7" s="4" customFormat="1" ht="19.5" customHeight="1">
      <c r="A8" s="3"/>
      <c r="B8" s="61"/>
      <c r="C8" s="58"/>
      <c r="D8" s="59"/>
      <c r="E8" s="60"/>
      <c r="F8" s="58"/>
      <c r="G8" s="3"/>
    </row>
    <row r="9" spans="1:7" s="4" customFormat="1" ht="19.5" customHeight="1">
      <c r="A9" s="3"/>
      <c r="B9" s="9" t="s">
        <v>165</v>
      </c>
      <c r="C9" s="58"/>
      <c r="D9" s="59">
        <f>ROUND(D21*4.5*(1-F9/100),0)</f>
        <v>4914</v>
      </c>
      <c r="E9" s="60" t="s">
        <v>86</v>
      </c>
      <c r="F9" s="58">
        <v>9</v>
      </c>
      <c r="G9" s="3"/>
    </row>
    <row r="10" spans="1:7" s="4" customFormat="1" ht="19.5" customHeight="1">
      <c r="A10" s="3"/>
      <c r="B10" s="9" t="s">
        <v>151</v>
      </c>
      <c r="C10" s="58"/>
      <c r="D10" s="59">
        <f>ROUND(D22*6.5*(1-F10/100),0)</f>
        <v>7943</v>
      </c>
      <c r="E10" s="60" t="s">
        <v>86</v>
      </c>
      <c r="F10" s="58">
        <v>6</v>
      </c>
      <c r="G10" s="3"/>
    </row>
    <row r="11" spans="1:7" s="4" customFormat="1" ht="19.5" customHeight="1">
      <c r="A11" s="3"/>
      <c r="B11" s="9" t="s">
        <v>152</v>
      </c>
      <c r="C11" s="58"/>
      <c r="D11" s="59">
        <f>ROUND(D22*10*(1-F11/100),0)</f>
        <v>12350</v>
      </c>
      <c r="E11" s="60" t="s">
        <v>86</v>
      </c>
      <c r="F11" s="58">
        <v>5</v>
      </c>
      <c r="G11" s="3"/>
    </row>
    <row r="12" spans="1:7" s="4" customFormat="1" ht="19.5" customHeight="1">
      <c r="A12" s="3"/>
      <c r="B12" s="9" t="s">
        <v>153</v>
      </c>
      <c r="C12" s="58"/>
      <c r="D12" s="59">
        <f>ROUND(D22*15*(1-F12/100),0)</f>
        <v>19305</v>
      </c>
      <c r="E12" s="60" t="s">
        <v>86</v>
      </c>
      <c r="F12" s="58">
        <v>1</v>
      </c>
      <c r="G12" s="3"/>
    </row>
    <row r="13" spans="1:7" s="4" customFormat="1" ht="19.5" customHeight="1">
      <c r="A13" s="3"/>
      <c r="B13" s="9" t="s">
        <v>154</v>
      </c>
      <c r="C13" s="58"/>
      <c r="D13" s="59">
        <f>ROUND(D22*29*(1-F13/100),0)</f>
        <v>36758</v>
      </c>
      <c r="E13" s="60" t="s">
        <v>86</v>
      </c>
      <c r="F13" s="58">
        <v>2.5</v>
      </c>
      <c r="G13" s="3"/>
    </row>
    <row r="14" spans="1:7" s="4" customFormat="1" ht="19.5" customHeight="1">
      <c r="A14" s="3"/>
      <c r="B14" s="9" t="s">
        <v>54</v>
      </c>
      <c r="C14" s="58" t="s">
        <v>76</v>
      </c>
      <c r="D14" s="59">
        <f>ROUND(D27*10*(1-F14/100),0)</f>
        <v>9900</v>
      </c>
      <c r="E14" s="60" t="s">
        <v>86</v>
      </c>
      <c r="F14" s="58">
        <v>1</v>
      </c>
      <c r="G14" s="3"/>
    </row>
    <row r="15" spans="1:7" s="4" customFormat="1" ht="19.5" customHeight="1">
      <c r="A15" s="3"/>
      <c r="B15" s="9" t="s">
        <v>164</v>
      </c>
      <c r="C15" s="58" t="s">
        <v>76</v>
      </c>
      <c r="D15" s="59">
        <f>ROUND((D27*8+D19*5+D23*2+D22*2)*(1-F15/100),0)</f>
        <v>19500</v>
      </c>
      <c r="E15" s="60" t="s">
        <v>86</v>
      </c>
      <c r="F15" s="58"/>
      <c r="G15" s="3"/>
    </row>
    <row r="16" spans="1:7" s="4" customFormat="1" ht="19.5" customHeight="1">
      <c r="A16" s="3"/>
      <c r="B16" s="9" t="s">
        <v>87</v>
      </c>
      <c r="C16" s="58" t="s">
        <v>76</v>
      </c>
      <c r="D16" s="59">
        <f>ROUND(D27*7*(1-F16/100),0)</f>
        <v>6860</v>
      </c>
      <c r="E16" s="60" t="s">
        <v>86</v>
      </c>
      <c r="F16" s="58">
        <v>2</v>
      </c>
      <c r="G16" s="3"/>
    </row>
    <row r="17" spans="1:7" s="4" customFormat="1" ht="19.5" customHeight="1">
      <c r="A17" s="3"/>
      <c r="B17" s="56"/>
      <c r="C17" s="58"/>
      <c r="D17" s="59"/>
      <c r="E17" s="60"/>
      <c r="F17" s="58"/>
      <c r="G17" s="3"/>
    </row>
    <row r="18" spans="1:7" s="4" customFormat="1" ht="19.5" customHeight="1">
      <c r="A18" s="3"/>
      <c r="B18" s="56" t="s">
        <v>145</v>
      </c>
      <c r="C18" s="58"/>
      <c r="D18" s="59"/>
      <c r="E18" s="60"/>
      <c r="F18" s="58"/>
      <c r="G18" s="3"/>
    </row>
    <row r="19" spans="1:7" s="4" customFormat="1" ht="19.5" customHeight="1">
      <c r="A19" s="3"/>
      <c r="B19" s="9" t="s">
        <v>65</v>
      </c>
      <c r="C19" s="58"/>
      <c r="D19" s="59">
        <v>1300</v>
      </c>
      <c r="E19" s="60" t="s">
        <v>74</v>
      </c>
      <c r="F19" s="58"/>
      <c r="G19" s="3"/>
    </row>
    <row r="20" spans="1:7" s="4" customFormat="1" ht="19.5" customHeight="1">
      <c r="A20" s="3"/>
      <c r="B20" s="9" t="s">
        <v>66</v>
      </c>
      <c r="C20" s="58"/>
      <c r="D20" s="59">
        <v>1300</v>
      </c>
      <c r="E20" s="60" t="s">
        <v>74</v>
      </c>
      <c r="F20" s="58"/>
      <c r="G20" s="3"/>
    </row>
    <row r="21" spans="1:7" s="4" customFormat="1" ht="19.5" customHeight="1">
      <c r="A21" s="3"/>
      <c r="B21" s="9" t="s">
        <v>69</v>
      </c>
      <c r="C21" s="58"/>
      <c r="D21" s="59">
        <v>1200</v>
      </c>
      <c r="E21" s="60" t="s">
        <v>74</v>
      </c>
      <c r="F21" s="58"/>
      <c r="G21" s="3"/>
    </row>
    <row r="22" spans="1:7" s="4" customFormat="1" ht="19.5" customHeight="1">
      <c r="A22" s="3"/>
      <c r="B22" s="9" t="s">
        <v>67</v>
      </c>
      <c r="C22" s="58"/>
      <c r="D22" s="59">
        <v>1300</v>
      </c>
      <c r="E22" s="60" t="s">
        <v>74</v>
      </c>
      <c r="F22" s="58"/>
      <c r="G22" s="3"/>
    </row>
    <row r="23" spans="1:7" s="4" customFormat="1" ht="19.5" customHeight="1">
      <c r="A23" s="3"/>
      <c r="B23" s="9" t="s">
        <v>68</v>
      </c>
      <c r="C23" s="58"/>
      <c r="D23" s="59">
        <v>1200</v>
      </c>
      <c r="E23" s="60" t="s">
        <v>74</v>
      </c>
      <c r="F23" s="58"/>
      <c r="G23" s="3"/>
    </row>
    <row r="24" spans="1:7" s="4" customFormat="1" ht="19.5" customHeight="1">
      <c r="A24" s="3"/>
      <c r="B24" s="9" t="s">
        <v>73</v>
      </c>
      <c r="C24" s="58"/>
      <c r="D24" s="59">
        <v>1100</v>
      </c>
      <c r="E24" s="60" t="s">
        <v>74</v>
      </c>
      <c r="F24" s="58"/>
      <c r="G24" s="3"/>
    </row>
    <row r="25" spans="1:7" s="4" customFormat="1" ht="19.5" customHeight="1">
      <c r="A25" s="3"/>
      <c r="B25" s="9" t="s">
        <v>64</v>
      </c>
      <c r="C25" s="58"/>
      <c r="D25" s="59">
        <v>900</v>
      </c>
      <c r="E25" s="60" t="s">
        <v>74</v>
      </c>
      <c r="F25" s="58"/>
      <c r="G25" s="3"/>
    </row>
    <row r="26" spans="1:7" s="4" customFormat="1" ht="19.5" customHeight="1">
      <c r="A26" s="3"/>
      <c r="B26" s="9" t="s">
        <v>70</v>
      </c>
      <c r="C26" s="58"/>
      <c r="D26" s="59">
        <v>900</v>
      </c>
      <c r="E26" s="60" t="s">
        <v>74</v>
      </c>
      <c r="F26" s="58"/>
      <c r="G26" s="3"/>
    </row>
    <row r="27" spans="1:7" s="4" customFormat="1" ht="19.5" customHeight="1">
      <c r="A27" s="3"/>
      <c r="B27" s="9" t="s">
        <v>72</v>
      </c>
      <c r="C27" s="58"/>
      <c r="D27" s="59">
        <v>1000</v>
      </c>
      <c r="E27" s="60" t="s">
        <v>74</v>
      </c>
      <c r="F27" s="58"/>
      <c r="G27" s="3"/>
    </row>
    <row r="28" spans="1:7" s="4" customFormat="1" ht="19.5" customHeight="1">
      <c r="A28" s="3"/>
      <c r="B28" s="9" t="s">
        <v>71</v>
      </c>
      <c r="C28" s="58"/>
      <c r="D28" s="59">
        <v>1000</v>
      </c>
      <c r="E28" s="60" t="s">
        <v>74</v>
      </c>
      <c r="F28" s="58"/>
      <c r="G28" s="3"/>
    </row>
    <row r="29" spans="1:7" s="4" customFormat="1" ht="19.5" customHeight="1">
      <c r="A29" s="3"/>
      <c r="B29" s="9" t="s">
        <v>79</v>
      </c>
      <c r="C29" s="58"/>
      <c r="D29" s="59">
        <v>1200</v>
      </c>
      <c r="E29" s="60" t="s">
        <v>74</v>
      </c>
      <c r="F29" s="58"/>
      <c r="G29" s="3"/>
    </row>
    <row r="30" spans="1:7" s="4" customFormat="1" ht="19.5" customHeight="1">
      <c r="A30" s="3"/>
      <c r="B30" s="9" t="s">
        <v>155</v>
      </c>
      <c r="C30" s="58"/>
      <c r="D30" s="59">
        <v>1600</v>
      </c>
      <c r="E30" s="60" t="s">
        <v>74</v>
      </c>
      <c r="F30" s="58"/>
      <c r="G30" s="3"/>
    </row>
    <row r="31" spans="3:6" s="4" customFormat="1" ht="9.75" customHeight="1">
      <c r="C31" s="62"/>
      <c r="D31" s="62"/>
      <c r="F31" s="51"/>
    </row>
    <row r="32" spans="2:6" s="4" customFormat="1" ht="45" customHeight="1">
      <c r="B32" s="77" t="s">
        <v>156</v>
      </c>
      <c r="C32" s="77"/>
      <c r="D32" s="77"/>
      <c r="E32" s="77"/>
      <c r="F32" s="77"/>
    </row>
    <row r="33" s="4" customFormat="1" ht="16.5" customHeight="1">
      <c r="F33" s="51"/>
    </row>
    <row r="34" s="4" customFormat="1" ht="16.5" customHeight="1">
      <c r="F34" s="51"/>
    </row>
    <row r="35" s="4" customFormat="1" ht="16.5" customHeight="1">
      <c r="F35" s="51"/>
    </row>
    <row r="36" s="4" customFormat="1" ht="16.5" customHeight="1">
      <c r="F36" s="51"/>
    </row>
    <row r="37" s="4" customFormat="1" ht="16.5" customHeight="1">
      <c r="F37" s="51"/>
    </row>
    <row r="38" s="4" customFormat="1" ht="16.5" customHeight="1">
      <c r="F38" s="51"/>
    </row>
    <row r="39" s="4" customFormat="1" ht="16.5" customHeight="1">
      <c r="F39" s="51"/>
    </row>
    <row r="40" s="4" customFormat="1" ht="16.5" customHeight="1">
      <c r="F40" s="51"/>
    </row>
    <row r="41" s="4" customFormat="1" ht="16.5" customHeight="1">
      <c r="F41" s="51"/>
    </row>
    <row r="42" s="4" customFormat="1" ht="16.5" customHeight="1">
      <c r="F42" s="51"/>
    </row>
    <row r="43" s="4" customFormat="1" ht="16.5" customHeight="1">
      <c r="F43" s="51"/>
    </row>
    <row r="44" s="4" customFormat="1" ht="16.5" customHeight="1">
      <c r="F44" s="51"/>
    </row>
    <row r="45" s="4" customFormat="1" ht="16.5" customHeight="1">
      <c r="F45" s="51"/>
    </row>
    <row r="46" s="4" customFormat="1" ht="16.5" customHeight="1">
      <c r="F46" s="51"/>
    </row>
    <row r="47" s="4" customFormat="1" ht="16.5" customHeight="1">
      <c r="F47" s="51"/>
    </row>
    <row r="48" s="4" customFormat="1" ht="16.5" customHeight="1">
      <c r="F48" s="51"/>
    </row>
    <row r="49" s="4" customFormat="1" ht="16.5" customHeight="1">
      <c r="F49" s="51"/>
    </row>
    <row r="50" s="4" customFormat="1" ht="16.5" customHeight="1">
      <c r="F50" s="51"/>
    </row>
    <row r="51" s="4" customFormat="1" ht="16.5" customHeight="1">
      <c r="F51" s="51"/>
    </row>
    <row r="52" s="4" customFormat="1" ht="16.5" customHeight="1">
      <c r="F52" s="51"/>
    </row>
    <row r="53" s="4" customFormat="1" ht="16.5" customHeight="1">
      <c r="F53" s="51"/>
    </row>
    <row r="54" s="4" customFormat="1" ht="16.5" customHeight="1">
      <c r="F54" s="51"/>
    </row>
    <row r="55" s="4" customFormat="1" ht="16.5" customHeight="1">
      <c r="F55" s="51"/>
    </row>
    <row r="56" s="4" customFormat="1" ht="16.5" customHeight="1">
      <c r="F56" s="51"/>
    </row>
    <row r="57" s="4" customFormat="1" ht="16.5" customHeight="1">
      <c r="F57" s="51"/>
    </row>
    <row r="58" s="4" customFormat="1" ht="16.5" customHeight="1">
      <c r="F58" s="51"/>
    </row>
    <row r="59" s="4" customFormat="1" ht="16.5" customHeight="1">
      <c r="F59" s="51"/>
    </row>
    <row r="60" s="4" customFormat="1" ht="16.5" customHeight="1">
      <c r="F60" s="51"/>
    </row>
    <row r="61" s="4" customFormat="1" ht="16.5" customHeight="1">
      <c r="F61" s="51"/>
    </row>
    <row r="62" s="4" customFormat="1" ht="16.5" customHeight="1">
      <c r="F62" s="51"/>
    </row>
    <row r="63" s="4" customFormat="1" ht="16.5" customHeight="1">
      <c r="F63" s="51"/>
    </row>
    <row r="64" s="4" customFormat="1" ht="16.5" customHeight="1">
      <c r="F64" s="51"/>
    </row>
    <row r="65" s="4" customFormat="1" ht="16.5" customHeight="1">
      <c r="F65" s="51"/>
    </row>
    <row r="66" s="4" customFormat="1" ht="16.5" customHeight="1">
      <c r="F66" s="51"/>
    </row>
    <row r="67" s="4" customFormat="1" ht="16.5" customHeight="1">
      <c r="F67" s="51"/>
    </row>
    <row r="68" s="4" customFormat="1" ht="16.5" customHeight="1">
      <c r="F68" s="51"/>
    </row>
    <row r="69" s="4" customFormat="1" ht="16.5" customHeight="1">
      <c r="F69" s="51"/>
    </row>
    <row r="70" s="4" customFormat="1" ht="16.5" customHeight="1">
      <c r="F70" s="51"/>
    </row>
    <row r="71" s="4" customFormat="1" ht="16.5" customHeight="1">
      <c r="F71" s="51"/>
    </row>
    <row r="72" s="4" customFormat="1" ht="16.5" customHeight="1">
      <c r="F72" s="51"/>
    </row>
    <row r="73" s="4" customFormat="1" ht="16.5" customHeight="1">
      <c r="F73" s="51"/>
    </row>
    <row r="74" s="4" customFormat="1" ht="16.5" customHeight="1">
      <c r="F74" s="51"/>
    </row>
    <row r="75" s="4" customFormat="1" ht="16.5" customHeight="1">
      <c r="F75" s="51"/>
    </row>
    <row r="76" s="4" customFormat="1" ht="16.5" customHeight="1">
      <c r="F76" s="51"/>
    </row>
    <row r="77" s="4" customFormat="1" ht="16.5" customHeight="1">
      <c r="F77" s="51"/>
    </row>
    <row r="78" s="4" customFormat="1" ht="16.5" customHeight="1">
      <c r="F78" s="51"/>
    </row>
    <row r="79" s="4" customFormat="1" ht="16.5" customHeight="1">
      <c r="F79" s="51"/>
    </row>
    <row r="80" s="4" customFormat="1" ht="16.5" customHeight="1">
      <c r="F80" s="51"/>
    </row>
    <row r="81" s="4" customFormat="1" ht="16.5" customHeight="1">
      <c r="F81" s="51"/>
    </row>
    <row r="82" s="4" customFormat="1" ht="16.5" customHeight="1">
      <c r="F82" s="51"/>
    </row>
    <row r="83" s="4" customFormat="1" ht="16.5" customHeight="1">
      <c r="F83" s="51"/>
    </row>
    <row r="84" s="4" customFormat="1" ht="16.5" customHeight="1">
      <c r="F84" s="51"/>
    </row>
    <row r="85" s="4" customFormat="1" ht="16.5" customHeight="1">
      <c r="F85" s="51"/>
    </row>
    <row r="86" s="4" customFormat="1" ht="16.5" customHeight="1">
      <c r="F86" s="51"/>
    </row>
    <row r="87" s="4" customFormat="1" ht="16.5" customHeight="1">
      <c r="F87" s="51"/>
    </row>
    <row r="88" s="4" customFormat="1" ht="16.5" customHeight="1">
      <c r="F88" s="51"/>
    </row>
    <row r="89" s="4" customFormat="1" ht="16.5" customHeight="1">
      <c r="F89" s="51"/>
    </row>
    <row r="90" s="4" customFormat="1" ht="16.5" customHeight="1">
      <c r="F90" s="51"/>
    </row>
    <row r="91" s="4" customFormat="1" ht="16.5" customHeight="1">
      <c r="F91" s="51"/>
    </row>
    <row r="92" s="4" customFormat="1" ht="16.5" customHeight="1">
      <c r="F92" s="51"/>
    </row>
    <row r="93" s="4" customFormat="1" ht="16.5" customHeight="1">
      <c r="F93" s="51"/>
    </row>
    <row r="94" s="4" customFormat="1" ht="16.5" customHeight="1">
      <c r="F94" s="51"/>
    </row>
    <row r="95" s="4" customFormat="1" ht="16.5" customHeight="1">
      <c r="F95" s="51"/>
    </row>
    <row r="96" s="4" customFormat="1" ht="16.5" customHeight="1">
      <c r="F96" s="51"/>
    </row>
    <row r="97" s="4" customFormat="1" ht="16.5" customHeight="1">
      <c r="F97" s="51"/>
    </row>
    <row r="98" s="4" customFormat="1" ht="16.5" customHeight="1">
      <c r="F98" s="51"/>
    </row>
    <row r="99" s="4" customFormat="1" ht="16.5" customHeight="1">
      <c r="F99" s="51"/>
    </row>
    <row r="100" s="4" customFormat="1" ht="16.5" customHeight="1">
      <c r="F100" s="51"/>
    </row>
    <row r="101" s="4" customFormat="1" ht="16.5" customHeight="1">
      <c r="F101" s="51"/>
    </row>
    <row r="102" s="4" customFormat="1" ht="16.5" customHeight="1">
      <c r="F102" s="51"/>
    </row>
    <row r="103" s="4" customFormat="1" ht="16.5" customHeight="1">
      <c r="F103" s="51"/>
    </row>
    <row r="104" s="4" customFormat="1" ht="16.5" customHeight="1">
      <c r="F104" s="51"/>
    </row>
    <row r="105" s="4" customFormat="1" ht="16.5" customHeight="1">
      <c r="F105" s="51"/>
    </row>
    <row r="106" s="4" customFormat="1" ht="16.5" customHeight="1">
      <c r="F106" s="51"/>
    </row>
    <row r="107" s="4" customFormat="1" ht="16.5" customHeight="1">
      <c r="F107" s="51"/>
    </row>
    <row r="108" s="4" customFormat="1" ht="16.5" customHeight="1">
      <c r="F108" s="51"/>
    </row>
    <row r="109" s="4" customFormat="1" ht="16.5" customHeight="1">
      <c r="F109" s="51"/>
    </row>
    <row r="110" s="4" customFormat="1" ht="16.5" customHeight="1">
      <c r="F110" s="51"/>
    </row>
    <row r="111" s="4" customFormat="1" ht="16.5" customHeight="1">
      <c r="F111" s="51"/>
    </row>
    <row r="112" s="4" customFormat="1" ht="16.5" customHeight="1">
      <c r="F112" s="51"/>
    </row>
    <row r="113" s="4" customFormat="1" ht="16.5" customHeight="1">
      <c r="F113" s="51"/>
    </row>
    <row r="114" s="4" customFormat="1" ht="16.5" customHeight="1">
      <c r="F114" s="51"/>
    </row>
    <row r="115" s="4" customFormat="1" ht="16.5" customHeight="1">
      <c r="F115" s="51"/>
    </row>
    <row r="116" s="4" customFormat="1" ht="16.5" customHeight="1">
      <c r="F116" s="51"/>
    </row>
    <row r="117" s="4" customFormat="1" ht="16.5" customHeight="1">
      <c r="F117" s="51"/>
    </row>
    <row r="118" s="4" customFormat="1" ht="16.5" customHeight="1">
      <c r="F118" s="51"/>
    </row>
    <row r="119" s="4" customFormat="1" ht="16.5" customHeight="1">
      <c r="F119" s="51"/>
    </row>
    <row r="120" s="4" customFormat="1" ht="16.5" customHeight="1">
      <c r="F120" s="51"/>
    </row>
    <row r="121" s="4" customFormat="1" ht="16.5" customHeight="1">
      <c r="F121" s="51"/>
    </row>
    <row r="122" s="4" customFormat="1" ht="16.5" customHeight="1">
      <c r="F122" s="51"/>
    </row>
    <row r="123" s="4" customFormat="1" ht="16.5" customHeight="1">
      <c r="F123" s="51"/>
    </row>
    <row r="124" s="4" customFormat="1" ht="16.5" customHeight="1">
      <c r="F124" s="51"/>
    </row>
    <row r="125" s="4" customFormat="1" ht="16.5" customHeight="1">
      <c r="F125" s="51"/>
    </row>
    <row r="126" s="4" customFormat="1" ht="16.5" customHeight="1">
      <c r="F126" s="51"/>
    </row>
    <row r="127" s="4" customFormat="1" ht="16.5" customHeight="1">
      <c r="F127" s="51"/>
    </row>
    <row r="128" s="4" customFormat="1" ht="16.5" customHeight="1">
      <c r="F128" s="51"/>
    </row>
    <row r="129" s="4" customFormat="1" ht="16.5" customHeight="1">
      <c r="F129" s="51"/>
    </row>
    <row r="130" s="4" customFormat="1" ht="16.5" customHeight="1">
      <c r="F130" s="51"/>
    </row>
    <row r="131" s="4" customFormat="1" ht="16.5" customHeight="1">
      <c r="F131" s="51"/>
    </row>
    <row r="132" s="4" customFormat="1" ht="16.5" customHeight="1">
      <c r="F132" s="51"/>
    </row>
    <row r="133" s="4" customFormat="1" ht="16.5" customHeight="1">
      <c r="F133" s="51"/>
    </row>
    <row r="134" s="4" customFormat="1" ht="16.5" customHeight="1">
      <c r="F134" s="51"/>
    </row>
    <row r="135" s="4" customFormat="1" ht="16.5" customHeight="1">
      <c r="F135" s="51"/>
    </row>
    <row r="136" s="4" customFormat="1" ht="16.5" customHeight="1">
      <c r="F136" s="51"/>
    </row>
    <row r="137" s="4" customFormat="1" ht="16.5" customHeight="1">
      <c r="F137" s="51"/>
    </row>
    <row r="138" s="4" customFormat="1" ht="16.5" customHeight="1">
      <c r="F138" s="51"/>
    </row>
    <row r="139" s="4" customFormat="1" ht="16.5" customHeight="1">
      <c r="F139" s="51"/>
    </row>
    <row r="140" s="4" customFormat="1" ht="16.5" customHeight="1">
      <c r="F140" s="51"/>
    </row>
    <row r="141" s="4" customFormat="1" ht="16.5" customHeight="1">
      <c r="F141" s="51"/>
    </row>
    <row r="142" s="4" customFormat="1" ht="16.5" customHeight="1">
      <c r="F142" s="51"/>
    </row>
    <row r="143" s="4" customFormat="1" ht="16.5" customHeight="1">
      <c r="F143" s="51"/>
    </row>
    <row r="144" s="4" customFormat="1" ht="16.5" customHeight="1">
      <c r="F144" s="51"/>
    </row>
    <row r="145" s="4" customFormat="1" ht="16.5" customHeight="1">
      <c r="F145" s="51"/>
    </row>
    <row r="146" s="4" customFormat="1" ht="16.5" customHeight="1">
      <c r="F146" s="51"/>
    </row>
    <row r="147" s="4" customFormat="1" ht="16.5" customHeight="1">
      <c r="F147" s="51"/>
    </row>
    <row r="148" s="4" customFormat="1" ht="16.5" customHeight="1">
      <c r="F148" s="51"/>
    </row>
    <row r="149" s="4" customFormat="1" ht="16.5" customHeight="1">
      <c r="F149" s="51"/>
    </row>
    <row r="150" s="4" customFormat="1" ht="16.5" customHeight="1">
      <c r="F150" s="51"/>
    </row>
    <row r="151" s="4" customFormat="1" ht="16.5" customHeight="1">
      <c r="F151" s="51"/>
    </row>
    <row r="152" s="4" customFormat="1" ht="16.5" customHeight="1">
      <c r="F152" s="51"/>
    </row>
    <row r="153" s="4" customFormat="1" ht="16.5" customHeight="1">
      <c r="F153" s="51"/>
    </row>
    <row r="154" s="4" customFormat="1" ht="16.5" customHeight="1">
      <c r="F154" s="51"/>
    </row>
    <row r="155" s="4" customFormat="1" ht="16.5" customHeight="1">
      <c r="F155" s="51"/>
    </row>
    <row r="156" s="4" customFormat="1" ht="16.5" customHeight="1">
      <c r="F156" s="51"/>
    </row>
    <row r="157" s="4" customFormat="1" ht="16.5" customHeight="1">
      <c r="F157" s="51"/>
    </row>
    <row r="158" s="4" customFormat="1" ht="16.5" customHeight="1">
      <c r="F158" s="51"/>
    </row>
    <row r="159" s="4" customFormat="1" ht="16.5" customHeight="1">
      <c r="F159" s="51"/>
    </row>
    <row r="160" s="4" customFormat="1" ht="16.5" customHeight="1">
      <c r="F160" s="51"/>
    </row>
    <row r="161" s="4" customFormat="1" ht="16.5" customHeight="1">
      <c r="F161" s="51"/>
    </row>
    <row r="162" s="4" customFormat="1" ht="16.5" customHeight="1">
      <c r="F162" s="51"/>
    </row>
    <row r="163" s="4" customFormat="1" ht="16.5" customHeight="1">
      <c r="F163" s="51"/>
    </row>
    <row r="164" s="4" customFormat="1" ht="16.5" customHeight="1">
      <c r="F164" s="51"/>
    </row>
    <row r="165" s="4" customFormat="1" ht="16.5" customHeight="1">
      <c r="F165" s="51"/>
    </row>
    <row r="166" s="4" customFormat="1" ht="16.5" customHeight="1">
      <c r="F166" s="51"/>
    </row>
    <row r="167" s="4" customFormat="1" ht="16.5" customHeight="1">
      <c r="F167" s="51"/>
    </row>
    <row r="168" s="4" customFormat="1" ht="16.5" customHeight="1">
      <c r="F168" s="51"/>
    </row>
    <row r="169" s="4" customFormat="1" ht="16.5" customHeight="1">
      <c r="F169" s="51"/>
    </row>
    <row r="170" s="4" customFormat="1" ht="16.5" customHeight="1">
      <c r="F170" s="51"/>
    </row>
    <row r="171" s="4" customFormat="1" ht="16.5" customHeight="1">
      <c r="F171" s="51"/>
    </row>
    <row r="172" s="4" customFormat="1" ht="16.5" customHeight="1">
      <c r="F172" s="51"/>
    </row>
    <row r="173" s="4" customFormat="1" ht="16.5" customHeight="1">
      <c r="F173" s="51"/>
    </row>
    <row r="174" s="4" customFormat="1" ht="16.5" customHeight="1">
      <c r="F174" s="51"/>
    </row>
    <row r="175" s="4" customFormat="1" ht="16.5" customHeight="1">
      <c r="F175" s="51"/>
    </row>
    <row r="176" s="4" customFormat="1" ht="16.5" customHeight="1">
      <c r="F176" s="51"/>
    </row>
    <row r="177" s="4" customFormat="1" ht="16.5" customHeight="1">
      <c r="F177" s="51"/>
    </row>
    <row r="178" s="4" customFormat="1" ht="16.5" customHeight="1">
      <c r="F178" s="51"/>
    </row>
    <row r="179" s="4" customFormat="1" ht="16.5" customHeight="1">
      <c r="F179" s="51"/>
    </row>
    <row r="180" s="4" customFormat="1" ht="16.5" customHeight="1">
      <c r="F180" s="51"/>
    </row>
    <row r="181" s="4" customFormat="1" ht="16.5" customHeight="1">
      <c r="F181" s="51"/>
    </row>
    <row r="182" s="4" customFormat="1" ht="16.5" customHeight="1">
      <c r="F182" s="51"/>
    </row>
    <row r="183" s="4" customFormat="1" ht="16.5" customHeight="1">
      <c r="F183" s="51"/>
    </row>
    <row r="184" s="4" customFormat="1" ht="16.5" customHeight="1">
      <c r="F184" s="51"/>
    </row>
    <row r="185" s="4" customFormat="1" ht="16.5" customHeight="1">
      <c r="F185" s="51"/>
    </row>
    <row r="186" s="4" customFormat="1" ht="16.5" customHeight="1">
      <c r="F186" s="51"/>
    </row>
    <row r="187" s="4" customFormat="1" ht="16.5" customHeight="1">
      <c r="F187" s="51"/>
    </row>
    <row r="188" s="4" customFormat="1" ht="16.5" customHeight="1">
      <c r="F188" s="51"/>
    </row>
    <row r="189" s="4" customFormat="1" ht="16.5" customHeight="1">
      <c r="F189" s="51"/>
    </row>
    <row r="190" s="4" customFormat="1" ht="16.5" customHeight="1">
      <c r="F190" s="51"/>
    </row>
    <row r="191" s="4" customFormat="1" ht="16.5" customHeight="1">
      <c r="F191" s="51"/>
    </row>
    <row r="192" s="4" customFormat="1" ht="16.5" customHeight="1">
      <c r="F192" s="51"/>
    </row>
    <row r="193" s="4" customFormat="1" ht="16.5" customHeight="1">
      <c r="F193" s="51"/>
    </row>
    <row r="194" s="4" customFormat="1" ht="16.5" customHeight="1">
      <c r="F194" s="51"/>
    </row>
    <row r="195" s="4" customFormat="1" ht="16.5" customHeight="1">
      <c r="F195" s="51"/>
    </row>
    <row r="196" s="4" customFormat="1" ht="16.5" customHeight="1">
      <c r="F196" s="51"/>
    </row>
    <row r="197" s="4" customFormat="1" ht="16.5" customHeight="1">
      <c r="F197" s="51"/>
    </row>
    <row r="198" s="4" customFormat="1" ht="16.5" customHeight="1">
      <c r="F198" s="51"/>
    </row>
    <row r="199" s="4" customFormat="1" ht="16.5" customHeight="1">
      <c r="F199" s="51"/>
    </row>
    <row r="200" s="4" customFormat="1" ht="16.5" customHeight="1">
      <c r="F200" s="51"/>
    </row>
    <row r="201" s="4" customFormat="1" ht="16.5" customHeight="1">
      <c r="F201" s="51"/>
    </row>
    <row r="202" s="4" customFormat="1" ht="16.5" customHeight="1">
      <c r="F202" s="51"/>
    </row>
    <row r="203" s="4" customFormat="1" ht="16.5" customHeight="1">
      <c r="F203" s="51"/>
    </row>
    <row r="204" s="4" customFormat="1" ht="16.5" customHeight="1">
      <c r="F204" s="51"/>
    </row>
    <row r="205" s="4" customFormat="1" ht="16.5" customHeight="1">
      <c r="F205" s="51"/>
    </row>
    <row r="206" s="4" customFormat="1" ht="16.5" customHeight="1">
      <c r="F206" s="51"/>
    </row>
    <row r="207" s="4" customFormat="1" ht="16.5" customHeight="1">
      <c r="F207" s="51"/>
    </row>
    <row r="208" s="4" customFormat="1" ht="16.5" customHeight="1">
      <c r="F208" s="51"/>
    </row>
    <row r="209" s="4" customFormat="1" ht="16.5" customHeight="1">
      <c r="F209" s="51"/>
    </row>
    <row r="210" s="4" customFormat="1" ht="16.5" customHeight="1">
      <c r="F210" s="51"/>
    </row>
    <row r="211" s="4" customFormat="1" ht="16.5" customHeight="1">
      <c r="F211" s="51"/>
    </row>
    <row r="212" s="4" customFormat="1" ht="16.5" customHeight="1">
      <c r="F212" s="51"/>
    </row>
    <row r="213" s="4" customFormat="1" ht="16.5" customHeight="1">
      <c r="F213" s="51"/>
    </row>
    <row r="214" s="4" customFormat="1" ht="16.5" customHeight="1">
      <c r="F214" s="51"/>
    </row>
    <row r="215" s="4" customFormat="1" ht="16.5" customHeight="1">
      <c r="F215" s="51"/>
    </row>
    <row r="216" s="4" customFormat="1" ht="16.5" customHeight="1">
      <c r="F216" s="51"/>
    </row>
    <row r="217" s="4" customFormat="1" ht="16.5" customHeight="1">
      <c r="F217" s="51"/>
    </row>
    <row r="218" s="4" customFormat="1" ht="16.5" customHeight="1">
      <c r="F218" s="51"/>
    </row>
    <row r="219" s="4" customFormat="1" ht="16.5" customHeight="1">
      <c r="F219" s="51"/>
    </row>
    <row r="220" s="4" customFormat="1" ht="16.5" customHeight="1">
      <c r="F220" s="51"/>
    </row>
    <row r="221" s="4" customFormat="1" ht="16.5" customHeight="1">
      <c r="F221" s="51"/>
    </row>
    <row r="222" s="4" customFormat="1" ht="16.5" customHeight="1">
      <c r="F222" s="51"/>
    </row>
    <row r="223" s="4" customFormat="1" ht="16.5" customHeight="1">
      <c r="F223" s="51"/>
    </row>
    <row r="224" s="4" customFormat="1" ht="16.5" customHeight="1">
      <c r="F224" s="51"/>
    </row>
    <row r="225" s="4" customFormat="1" ht="16.5" customHeight="1">
      <c r="F225" s="51"/>
    </row>
    <row r="226" s="4" customFormat="1" ht="16.5" customHeight="1">
      <c r="F226" s="51"/>
    </row>
    <row r="227" s="4" customFormat="1" ht="16.5" customHeight="1">
      <c r="F227" s="51"/>
    </row>
    <row r="228" s="4" customFormat="1" ht="16.5" customHeight="1">
      <c r="F228" s="51"/>
    </row>
    <row r="229" s="4" customFormat="1" ht="16.5" customHeight="1">
      <c r="F229" s="51"/>
    </row>
    <row r="230" s="4" customFormat="1" ht="16.5" customHeight="1">
      <c r="F230" s="51"/>
    </row>
    <row r="231" s="4" customFormat="1" ht="16.5" customHeight="1">
      <c r="F231" s="51"/>
    </row>
    <row r="232" s="4" customFormat="1" ht="16.5" customHeight="1">
      <c r="F232" s="51"/>
    </row>
    <row r="233" s="4" customFormat="1" ht="16.5" customHeight="1">
      <c r="F233" s="51"/>
    </row>
    <row r="234" s="4" customFormat="1" ht="16.5" customHeight="1">
      <c r="F234" s="51"/>
    </row>
    <row r="235" s="4" customFormat="1" ht="16.5" customHeight="1">
      <c r="F235" s="51"/>
    </row>
    <row r="236" s="4" customFormat="1" ht="16.5" customHeight="1">
      <c r="F236" s="51"/>
    </row>
    <row r="237" s="4" customFormat="1" ht="16.5" customHeight="1">
      <c r="F237" s="51"/>
    </row>
    <row r="238" s="4" customFormat="1" ht="16.5" customHeight="1">
      <c r="F238" s="51"/>
    </row>
    <row r="239" s="4" customFormat="1" ht="16.5" customHeight="1">
      <c r="F239" s="51"/>
    </row>
    <row r="240" s="4" customFormat="1" ht="16.5" customHeight="1">
      <c r="F240" s="51"/>
    </row>
    <row r="241" s="4" customFormat="1" ht="16.5" customHeight="1">
      <c r="F241" s="51"/>
    </row>
    <row r="242" s="4" customFormat="1" ht="16.5" customHeight="1">
      <c r="F242" s="51"/>
    </row>
    <row r="243" s="4" customFormat="1" ht="16.5" customHeight="1">
      <c r="F243" s="51"/>
    </row>
    <row r="244" s="4" customFormat="1" ht="16.5" customHeight="1">
      <c r="F244" s="51"/>
    </row>
    <row r="245" s="4" customFormat="1" ht="16.5" customHeight="1">
      <c r="F245" s="51"/>
    </row>
    <row r="246" s="4" customFormat="1" ht="16.5" customHeight="1">
      <c r="F246" s="51"/>
    </row>
    <row r="247" s="4" customFormat="1" ht="16.5" customHeight="1">
      <c r="F247" s="51"/>
    </row>
    <row r="248" s="4" customFormat="1" ht="16.5" customHeight="1">
      <c r="F248" s="51"/>
    </row>
    <row r="249" s="4" customFormat="1" ht="16.5" customHeight="1">
      <c r="F249" s="51"/>
    </row>
    <row r="250" s="4" customFormat="1" ht="16.5" customHeight="1">
      <c r="F250" s="51"/>
    </row>
    <row r="251" s="4" customFormat="1" ht="16.5" customHeight="1">
      <c r="F251" s="51"/>
    </row>
    <row r="252" s="4" customFormat="1" ht="16.5" customHeight="1">
      <c r="F252" s="51"/>
    </row>
    <row r="253" s="4" customFormat="1" ht="16.5" customHeight="1">
      <c r="F253" s="51"/>
    </row>
    <row r="254" s="4" customFormat="1" ht="16.5" customHeight="1">
      <c r="F254" s="51"/>
    </row>
    <row r="255" s="4" customFormat="1" ht="16.5" customHeight="1">
      <c r="F255" s="51"/>
    </row>
    <row r="256" s="4" customFormat="1" ht="16.5" customHeight="1">
      <c r="F256" s="51"/>
    </row>
    <row r="257" s="4" customFormat="1" ht="16.5" customHeight="1">
      <c r="F257" s="51"/>
    </row>
    <row r="258" s="4" customFormat="1" ht="16.5" customHeight="1">
      <c r="F258" s="51"/>
    </row>
    <row r="259" s="4" customFormat="1" ht="16.5" customHeight="1">
      <c r="F259" s="51"/>
    </row>
    <row r="260" s="4" customFormat="1" ht="16.5" customHeight="1">
      <c r="F260" s="51"/>
    </row>
    <row r="261" s="4" customFormat="1" ht="16.5" customHeight="1">
      <c r="F261" s="51"/>
    </row>
    <row r="262" s="4" customFormat="1" ht="16.5" customHeight="1">
      <c r="F262" s="51"/>
    </row>
    <row r="263" s="4" customFormat="1" ht="16.5" customHeight="1">
      <c r="F263" s="51"/>
    </row>
    <row r="264" s="4" customFormat="1" ht="16.5" customHeight="1">
      <c r="F264" s="51"/>
    </row>
    <row r="265" s="4" customFormat="1" ht="16.5" customHeight="1">
      <c r="F265" s="51"/>
    </row>
    <row r="266" s="4" customFormat="1" ht="16.5" customHeight="1">
      <c r="F266" s="51"/>
    </row>
    <row r="267" s="4" customFormat="1" ht="16.5" customHeight="1">
      <c r="F267" s="51"/>
    </row>
    <row r="268" s="4" customFormat="1" ht="16.5" customHeight="1">
      <c r="F268" s="51"/>
    </row>
    <row r="269" s="4" customFormat="1" ht="16.5" customHeight="1">
      <c r="F269" s="51"/>
    </row>
    <row r="270" s="4" customFormat="1" ht="16.5" customHeight="1">
      <c r="F270" s="51"/>
    </row>
    <row r="271" s="4" customFormat="1" ht="16.5" customHeight="1">
      <c r="F271" s="51"/>
    </row>
    <row r="272" s="4" customFormat="1" ht="16.5" customHeight="1">
      <c r="F272" s="51"/>
    </row>
    <row r="273" s="4" customFormat="1" ht="16.5" customHeight="1">
      <c r="F273" s="51"/>
    </row>
    <row r="274" s="4" customFormat="1" ht="16.5" customHeight="1">
      <c r="F274" s="51"/>
    </row>
    <row r="275" s="4" customFormat="1" ht="16.5" customHeight="1">
      <c r="F275" s="51"/>
    </row>
    <row r="276" s="4" customFormat="1" ht="16.5" customHeight="1">
      <c r="F276" s="51"/>
    </row>
    <row r="277" s="4" customFormat="1" ht="16.5" customHeight="1">
      <c r="F277" s="51"/>
    </row>
    <row r="278" s="4" customFormat="1" ht="16.5" customHeight="1">
      <c r="F278" s="51"/>
    </row>
    <row r="279" s="4" customFormat="1" ht="16.5" customHeight="1">
      <c r="F279" s="51"/>
    </row>
    <row r="280" s="4" customFormat="1" ht="16.5" customHeight="1">
      <c r="F280" s="51"/>
    </row>
    <row r="281" s="4" customFormat="1" ht="16.5" customHeight="1">
      <c r="F281" s="51"/>
    </row>
    <row r="282" s="4" customFormat="1" ht="16.5" customHeight="1">
      <c r="F282" s="51"/>
    </row>
    <row r="283" s="4" customFormat="1" ht="16.5" customHeight="1">
      <c r="F283" s="51"/>
    </row>
    <row r="284" s="4" customFormat="1" ht="16.5" customHeight="1">
      <c r="F284" s="51"/>
    </row>
    <row r="285" s="4" customFormat="1" ht="16.5" customHeight="1">
      <c r="F285" s="51"/>
    </row>
    <row r="286" s="4" customFormat="1" ht="16.5" customHeight="1">
      <c r="F286" s="51"/>
    </row>
    <row r="287" s="4" customFormat="1" ht="16.5" customHeight="1">
      <c r="F287" s="51"/>
    </row>
    <row r="288" s="4" customFormat="1" ht="16.5" customHeight="1">
      <c r="F288" s="51"/>
    </row>
    <row r="289" s="4" customFormat="1" ht="16.5" customHeight="1">
      <c r="F289" s="51"/>
    </row>
    <row r="290" s="4" customFormat="1" ht="16.5" customHeight="1">
      <c r="F290" s="51"/>
    </row>
    <row r="291" s="4" customFormat="1" ht="16.5" customHeight="1">
      <c r="F291" s="51"/>
    </row>
    <row r="292" s="4" customFormat="1" ht="16.5" customHeight="1">
      <c r="F292" s="51"/>
    </row>
    <row r="293" s="4" customFormat="1" ht="16.5" customHeight="1">
      <c r="F293" s="51"/>
    </row>
    <row r="294" s="4" customFormat="1" ht="16.5" customHeight="1">
      <c r="F294" s="51"/>
    </row>
    <row r="295" s="4" customFormat="1" ht="16.5" customHeight="1">
      <c r="F295" s="51"/>
    </row>
    <row r="296" s="4" customFormat="1" ht="16.5" customHeight="1">
      <c r="F296" s="51"/>
    </row>
    <row r="297" s="4" customFormat="1" ht="16.5" customHeight="1">
      <c r="F297" s="51"/>
    </row>
    <row r="298" s="4" customFormat="1" ht="16.5" customHeight="1">
      <c r="F298" s="51"/>
    </row>
    <row r="299" s="4" customFormat="1" ht="16.5" customHeight="1">
      <c r="F299" s="51"/>
    </row>
    <row r="300" s="4" customFormat="1" ht="16.5" customHeight="1">
      <c r="F300" s="51"/>
    </row>
    <row r="301" s="4" customFormat="1" ht="16.5" customHeight="1">
      <c r="F301" s="51"/>
    </row>
    <row r="302" s="4" customFormat="1" ht="16.5" customHeight="1">
      <c r="F302" s="51"/>
    </row>
    <row r="303" s="4" customFormat="1" ht="16.5" customHeight="1">
      <c r="F303" s="51"/>
    </row>
    <row r="304" s="4" customFormat="1" ht="16.5" customHeight="1">
      <c r="F304" s="51"/>
    </row>
    <row r="305" s="4" customFormat="1" ht="16.5" customHeight="1">
      <c r="F305" s="51"/>
    </row>
    <row r="306" s="4" customFormat="1" ht="16.5" customHeight="1">
      <c r="F306" s="51"/>
    </row>
    <row r="307" s="4" customFormat="1" ht="16.5" customHeight="1">
      <c r="F307" s="51"/>
    </row>
    <row r="308" s="4" customFormat="1" ht="16.5" customHeight="1">
      <c r="F308" s="51"/>
    </row>
    <row r="309" s="4" customFormat="1" ht="16.5" customHeight="1">
      <c r="F309" s="51"/>
    </row>
    <row r="310" s="4" customFormat="1" ht="16.5" customHeight="1">
      <c r="F310" s="51"/>
    </row>
    <row r="311" s="4" customFormat="1" ht="16.5" customHeight="1">
      <c r="F311" s="51"/>
    </row>
    <row r="312" s="4" customFormat="1" ht="16.5" customHeight="1">
      <c r="F312" s="51"/>
    </row>
    <row r="313" s="4" customFormat="1" ht="16.5" customHeight="1">
      <c r="F313" s="51"/>
    </row>
    <row r="314" s="4" customFormat="1" ht="16.5" customHeight="1">
      <c r="F314" s="51"/>
    </row>
    <row r="315" s="4" customFormat="1" ht="16.5" customHeight="1">
      <c r="F315" s="51"/>
    </row>
    <row r="316" s="4" customFormat="1" ht="16.5" customHeight="1">
      <c r="F316" s="51"/>
    </row>
    <row r="317" s="4" customFormat="1" ht="16.5" customHeight="1">
      <c r="F317" s="51"/>
    </row>
    <row r="318" s="4" customFormat="1" ht="16.5" customHeight="1">
      <c r="F318" s="51"/>
    </row>
    <row r="319" s="4" customFormat="1" ht="16.5" customHeight="1">
      <c r="F319" s="51"/>
    </row>
    <row r="320" s="4" customFormat="1" ht="16.5" customHeight="1">
      <c r="F320" s="51"/>
    </row>
    <row r="321" s="4" customFormat="1" ht="16.5" customHeight="1">
      <c r="F321" s="51"/>
    </row>
    <row r="322" s="4" customFormat="1" ht="16.5" customHeight="1">
      <c r="F322" s="51"/>
    </row>
    <row r="323" s="4" customFormat="1" ht="16.5" customHeight="1">
      <c r="F323" s="51"/>
    </row>
    <row r="324" s="4" customFormat="1" ht="16.5" customHeight="1">
      <c r="F324" s="51"/>
    </row>
    <row r="325" s="4" customFormat="1" ht="16.5" customHeight="1">
      <c r="F325" s="51"/>
    </row>
    <row r="326" s="4" customFormat="1" ht="16.5" customHeight="1">
      <c r="F326" s="51"/>
    </row>
    <row r="327" s="4" customFormat="1" ht="16.5" customHeight="1">
      <c r="F327" s="51"/>
    </row>
    <row r="328" s="4" customFormat="1" ht="16.5" customHeight="1">
      <c r="F328" s="51"/>
    </row>
    <row r="329" s="4" customFormat="1" ht="16.5" customHeight="1">
      <c r="F329" s="51"/>
    </row>
    <row r="330" s="4" customFormat="1" ht="16.5" customHeight="1">
      <c r="F330" s="51"/>
    </row>
    <row r="331" s="4" customFormat="1" ht="16.5" customHeight="1">
      <c r="F331" s="51"/>
    </row>
    <row r="332" s="4" customFormat="1" ht="16.5" customHeight="1">
      <c r="F332" s="51"/>
    </row>
    <row r="333" s="4" customFormat="1" ht="16.5" customHeight="1">
      <c r="F333" s="51"/>
    </row>
    <row r="334" s="4" customFormat="1" ht="16.5" customHeight="1">
      <c r="F334" s="51"/>
    </row>
    <row r="335" s="4" customFormat="1" ht="16.5" customHeight="1">
      <c r="F335" s="51"/>
    </row>
    <row r="336" s="4" customFormat="1" ht="16.5" customHeight="1">
      <c r="F336" s="51"/>
    </row>
    <row r="337" s="4" customFormat="1" ht="16.5" customHeight="1">
      <c r="F337" s="51"/>
    </row>
    <row r="338" s="4" customFormat="1" ht="16.5" customHeight="1">
      <c r="F338" s="51"/>
    </row>
    <row r="339" s="4" customFormat="1" ht="16.5" customHeight="1">
      <c r="F339" s="51"/>
    </row>
    <row r="340" s="4" customFormat="1" ht="16.5" customHeight="1">
      <c r="F340" s="51"/>
    </row>
    <row r="341" s="4" customFormat="1" ht="16.5" customHeight="1">
      <c r="F341" s="51"/>
    </row>
    <row r="342" s="4" customFormat="1" ht="16.5" customHeight="1">
      <c r="F342" s="51"/>
    </row>
    <row r="343" s="4" customFormat="1" ht="16.5" customHeight="1">
      <c r="F343" s="51"/>
    </row>
    <row r="344" s="4" customFormat="1" ht="16.5" customHeight="1">
      <c r="F344" s="51"/>
    </row>
    <row r="345" s="4" customFormat="1" ht="16.5" customHeight="1">
      <c r="F345" s="51"/>
    </row>
    <row r="346" s="4" customFormat="1" ht="16.5" customHeight="1">
      <c r="F346" s="51"/>
    </row>
    <row r="347" s="4" customFormat="1" ht="16.5" customHeight="1">
      <c r="F347" s="51"/>
    </row>
    <row r="348" s="4" customFormat="1" ht="16.5" customHeight="1">
      <c r="F348" s="51"/>
    </row>
    <row r="349" s="4" customFormat="1" ht="16.5" customHeight="1">
      <c r="F349" s="51"/>
    </row>
    <row r="350" s="4" customFormat="1" ht="16.5" customHeight="1">
      <c r="F350" s="51"/>
    </row>
    <row r="351" s="4" customFormat="1" ht="16.5" customHeight="1">
      <c r="F351" s="51"/>
    </row>
    <row r="352" s="4" customFormat="1" ht="16.5" customHeight="1">
      <c r="F352" s="51"/>
    </row>
    <row r="353" s="4" customFormat="1" ht="16.5" customHeight="1">
      <c r="F353" s="51"/>
    </row>
    <row r="354" s="4" customFormat="1" ht="16.5" customHeight="1">
      <c r="F354" s="51"/>
    </row>
    <row r="355" s="4" customFormat="1" ht="16.5" customHeight="1">
      <c r="F355" s="51"/>
    </row>
    <row r="356" s="4" customFormat="1" ht="16.5" customHeight="1">
      <c r="F356" s="51"/>
    </row>
    <row r="357" s="4" customFormat="1" ht="16.5" customHeight="1">
      <c r="F357" s="51"/>
    </row>
    <row r="358" s="4" customFormat="1" ht="16.5" customHeight="1">
      <c r="F358" s="51"/>
    </row>
    <row r="359" s="4" customFormat="1" ht="16.5" customHeight="1">
      <c r="F359" s="51"/>
    </row>
    <row r="360" s="4" customFormat="1" ht="16.5" customHeight="1">
      <c r="F360" s="51"/>
    </row>
    <row r="361" s="4" customFormat="1" ht="16.5" customHeight="1">
      <c r="F361" s="51"/>
    </row>
    <row r="362" s="4" customFormat="1" ht="16.5" customHeight="1">
      <c r="F362" s="51"/>
    </row>
    <row r="363" s="4" customFormat="1" ht="16.5" customHeight="1">
      <c r="F363" s="51"/>
    </row>
    <row r="364" s="4" customFormat="1" ht="16.5" customHeight="1">
      <c r="F364" s="51"/>
    </row>
    <row r="365" s="4" customFormat="1" ht="16.5" customHeight="1">
      <c r="F365" s="51"/>
    </row>
    <row r="366" s="4" customFormat="1" ht="16.5" customHeight="1">
      <c r="F366" s="51"/>
    </row>
    <row r="367" s="4" customFormat="1" ht="16.5" customHeight="1">
      <c r="F367" s="51"/>
    </row>
    <row r="368" s="4" customFormat="1" ht="16.5" customHeight="1">
      <c r="F368" s="51"/>
    </row>
    <row r="369" s="4" customFormat="1" ht="16.5" customHeight="1">
      <c r="F369" s="51"/>
    </row>
    <row r="370" s="4" customFormat="1" ht="16.5" customHeight="1">
      <c r="F370" s="51"/>
    </row>
    <row r="371" s="4" customFormat="1" ht="16.5" customHeight="1">
      <c r="F371" s="51"/>
    </row>
    <row r="372" s="4" customFormat="1" ht="16.5" customHeight="1">
      <c r="F372" s="51"/>
    </row>
    <row r="373" s="4" customFormat="1" ht="16.5" customHeight="1">
      <c r="F373" s="51"/>
    </row>
    <row r="374" s="4" customFormat="1" ht="16.5" customHeight="1">
      <c r="F374" s="51"/>
    </row>
    <row r="375" s="4" customFormat="1" ht="16.5" customHeight="1">
      <c r="F375" s="51"/>
    </row>
    <row r="376" s="4" customFormat="1" ht="16.5" customHeight="1">
      <c r="F376" s="51"/>
    </row>
    <row r="377" s="4" customFormat="1" ht="16.5" customHeight="1">
      <c r="F377" s="51"/>
    </row>
    <row r="378" s="4" customFormat="1" ht="16.5" customHeight="1">
      <c r="F378" s="51"/>
    </row>
    <row r="379" s="4" customFormat="1" ht="16.5" customHeight="1">
      <c r="F379" s="51"/>
    </row>
    <row r="380" s="4" customFormat="1" ht="16.5" customHeight="1">
      <c r="F380" s="51"/>
    </row>
    <row r="381" s="4" customFormat="1" ht="16.5" customHeight="1">
      <c r="F381" s="51"/>
    </row>
    <row r="382" s="4" customFormat="1" ht="16.5" customHeight="1">
      <c r="F382" s="51"/>
    </row>
    <row r="383" s="4" customFormat="1" ht="16.5" customHeight="1">
      <c r="F383" s="51"/>
    </row>
    <row r="384" s="4" customFormat="1" ht="16.5" customHeight="1">
      <c r="F384" s="51"/>
    </row>
    <row r="385" s="4" customFormat="1" ht="16.5" customHeight="1">
      <c r="F385" s="51"/>
    </row>
    <row r="386" s="4" customFormat="1" ht="16.5" customHeight="1">
      <c r="F386" s="51"/>
    </row>
    <row r="387" s="4" customFormat="1" ht="16.5" customHeight="1">
      <c r="F387" s="51"/>
    </row>
    <row r="388" s="4" customFormat="1" ht="16.5" customHeight="1">
      <c r="F388" s="51"/>
    </row>
    <row r="389" s="4" customFormat="1" ht="16.5" customHeight="1">
      <c r="F389" s="51"/>
    </row>
    <row r="390" s="4" customFormat="1" ht="16.5" customHeight="1">
      <c r="F390" s="51"/>
    </row>
    <row r="391" s="4" customFormat="1" ht="16.5" customHeight="1">
      <c r="F391" s="51"/>
    </row>
    <row r="392" s="4" customFormat="1" ht="16.5" customHeight="1">
      <c r="F392" s="51"/>
    </row>
    <row r="393" s="4" customFormat="1" ht="16.5" customHeight="1">
      <c r="F393" s="51"/>
    </row>
    <row r="394" s="4" customFormat="1" ht="16.5" customHeight="1">
      <c r="F394" s="51"/>
    </row>
    <row r="395" s="4" customFormat="1" ht="16.5" customHeight="1">
      <c r="F395" s="51"/>
    </row>
    <row r="396" s="4" customFormat="1" ht="16.5" customHeight="1">
      <c r="F396" s="51"/>
    </row>
    <row r="397" s="4" customFormat="1" ht="16.5" customHeight="1">
      <c r="F397" s="51"/>
    </row>
    <row r="398" s="4" customFormat="1" ht="16.5" customHeight="1">
      <c r="F398" s="51"/>
    </row>
    <row r="399" s="4" customFormat="1" ht="16.5" customHeight="1">
      <c r="F399" s="51"/>
    </row>
    <row r="400" s="4" customFormat="1" ht="16.5" customHeight="1">
      <c r="F400" s="51"/>
    </row>
    <row r="401" s="4" customFormat="1" ht="16.5" customHeight="1">
      <c r="F401" s="51"/>
    </row>
    <row r="402" s="4" customFormat="1" ht="16.5" customHeight="1">
      <c r="F402" s="51"/>
    </row>
    <row r="403" s="4" customFormat="1" ht="16.5" customHeight="1">
      <c r="F403" s="51"/>
    </row>
    <row r="404" s="4" customFormat="1" ht="16.5" customHeight="1">
      <c r="F404" s="51"/>
    </row>
    <row r="405" s="4" customFormat="1" ht="16.5" customHeight="1">
      <c r="F405" s="51"/>
    </row>
    <row r="406" s="4" customFormat="1" ht="16.5" customHeight="1">
      <c r="F406" s="51"/>
    </row>
    <row r="407" s="4" customFormat="1" ht="16.5" customHeight="1">
      <c r="F407" s="51"/>
    </row>
    <row r="408" s="4" customFormat="1" ht="16.5" customHeight="1">
      <c r="F408" s="51"/>
    </row>
    <row r="409" s="4" customFormat="1" ht="16.5" customHeight="1">
      <c r="F409" s="51"/>
    </row>
    <row r="410" s="4" customFormat="1" ht="16.5" customHeight="1">
      <c r="F410" s="51"/>
    </row>
    <row r="411" s="4" customFormat="1" ht="16.5" customHeight="1">
      <c r="F411" s="51"/>
    </row>
    <row r="412" s="4" customFormat="1" ht="16.5" customHeight="1">
      <c r="F412" s="51"/>
    </row>
    <row r="413" s="4" customFormat="1" ht="16.5" customHeight="1">
      <c r="F413" s="51"/>
    </row>
    <row r="414" s="4" customFormat="1" ht="16.5" customHeight="1">
      <c r="F414" s="51"/>
    </row>
    <row r="415" s="4" customFormat="1" ht="16.5" customHeight="1">
      <c r="F415" s="51"/>
    </row>
    <row r="416" s="4" customFormat="1" ht="16.5" customHeight="1">
      <c r="F416" s="51"/>
    </row>
    <row r="417" s="4" customFormat="1" ht="16.5" customHeight="1">
      <c r="F417" s="51"/>
    </row>
    <row r="418" s="4" customFormat="1" ht="16.5" customHeight="1">
      <c r="F418" s="51"/>
    </row>
    <row r="419" s="4" customFormat="1" ht="16.5" customHeight="1">
      <c r="F419" s="51"/>
    </row>
    <row r="420" s="4" customFormat="1" ht="16.5" customHeight="1">
      <c r="F420" s="51"/>
    </row>
    <row r="421" s="4" customFormat="1" ht="16.5" customHeight="1">
      <c r="F421" s="51"/>
    </row>
    <row r="422" s="4" customFormat="1" ht="16.5" customHeight="1">
      <c r="F422" s="51"/>
    </row>
    <row r="423" s="4" customFormat="1" ht="16.5" customHeight="1">
      <c r="F423" s="51"/>
    </row>
    <row r="424" s="4" customFormat="1" ht="16.5" customHeight="1">
      <c r="F424" s="51"/>
    </row>
    <row r="425" s="4" customFormat="1" ht="16.5" customHeight="1">
      <c r="F425" s="51"/>
    </row>
    <row r="426" s="4" customFormat="1" ht="16.5" customHeight="1">
      <c r="F426" s="51"/>
    </row>
    <row r="427" s="4" customFormat="1" ht="16.5" customHeight="1">
      <c r="F427" s="51"/>
    </row>
    <row r="428" s="4" customFormat="1" ht="16.5" customHeight="1">
      <c r="F428" s="51"/>
    </row>
    <row r="429" s="4" customFormat="1" ht="16.5" customHeight="1">
      <c r="F429" s="51"/>
    </row>
    <row r="430" s="4" customFormat="1" ht="16.5" customHeight="1">
      <c r="F430" s="51"/>
    </row>
    <row r="431" s="4" customFormat="1" ht="16.5" customHeight="1">
      <c r="F431" s="51"/>
    </row>
    <row r="432" s="4" customFormat="1" ht="16.5" customHeight="1">
      <c r="F432" s="51"/>
    </row>
    <row r="433" s="4" customFormat="1" ht="16.5" customHeight="1">
      <c r="F433" s="51"/>
    </row>
    <row r="434" s="4" customFormat="1" ht="16.5" customHeight="1">
      <c r="F434" s="51"/>
    </row>
    <row r="435" s="4" customFormat="1" ht="16.5" customHeight="1">
      <c r="F435" s="51"/>
    </row>
    <row r="436" s="4" customFormat="1" ht="16.5" customHeight="1">
      <c r="F436" s="51"/>
    </row>
    <row r="437" s="4" customFormat="1" ht="16.5" customHeight="1">
      <c r="F437" s="51"/>
    </row>
    <row r="438" s="4" customFormat="1" ht="16.5" customHeight="1">
      <c r="F438" s="51"/>
    </row>
    <row r="439" s="4" customFormat="1" ht="16.5" customHeight="1">
      <c r="F439" s="51"/>
    </row>
    <row r="440" s="4" customFormat="1" ht="16.5" customHeight="1">
      <c r="F440" s="51"/>
    </row>
    <row r="441" s="4" customFormat="1" ht="16.5" customHeight="1">
      <c r="F441" s="51"/>
    </row>
    <row r="442" s="4" customFormat="1" ht="16.5" customHeight="1">
      <c r="F442" s="51"/>
    </row>
    <row r="443" s="4" customFormat="1" ht="16.5" customHeight="1">
      <c r="F443" s="51"/>
    </row>
    <row r="444" s="4" customFormat="1" ht="16.5" customHeight="1">
      <c r="F444" s="51"/>
    </row>
    <row r="445" s="4" customFormat="1" ht="16.5" customHeight="1">
      <c r="F445" s="51"/>
    </row>
    <row r="446" s="4" customFormat="1" ht="16.5" customHeight="1">
      <c r="F446" s="51"/>
    </row>
    <row r="447" s="4" customFormat="1" ht="16.5" customHeight="1">
      <c r="F447" s="51"/>
    </row>
    <row r="448" s="4" customFormat="1" ht="16.5" customHeight="1">
      <c r="F448" s="51"/>
    </row>
    <row r="449" s="4" customFormat="1" ht="16.5" customHeight="1">
      <c r="F449" s="51"/>
    </row>
    <row r="450" s="4" customFormat="1" ht="16.5" customHeight="1">
      <c r="F450" s="51"/>
    </row>
    <row r="451" s="4" customFormat="1" ht="16.5" customHeight="1">
      <c r="F451" s="51"/>
    </row>
    <row r="452" s="4" customFormat="1" ht="16.5" customHeight="1">
      <c r="F452" s="51"/>
    </row>
    <row r="453" s="4" customFormat="1" ht="16.5" customHeight="1">
      <c r="F453" s="51"/>
    </row>
    <row r="454" s="4" customFormat="1" ht="16.5" customHeight="1">
      <c r="F454" s="51"/>
    </row>
    <row r="455" s="4" customFormat="1" ht="16.5" customHeight="1">
      <c r="F455" s="51"/>
    </row>
    <row r="456" s="4" customFormat="1" ht="16.5" customHeight="1">
      <c r="F456" s="51"/>
    </row>
    <row r="457" s="4" customFormat="1" ht="16.5" customHeight="1">
      <c r="F457" s="51"/>
    </row>
    <row r="458" s="4" customFormat="1" ht="16.5" customHeight="1">
      <c r="F458" s="51"/>
    </row>
    <row r="459" s="4" customFormat="1" ht="16.5" customHeight="1">
      <c r="F459" s="51"/>
    </row>
    <row r="460" s="4" customFormat="1" ht="16.5" customHeight="1">
      <c r="F460" s="51"/>
    </row>
    <row r="461" s="4" customFormat="1" ht="16.5" customHeight="1">
      <c r="F461" s="51"/>
    </row>
    <row r="462" s="4" customFormat="1" ht="16.5" customHeight="1">
      <c r="F462" s="51"/>
    </row>
    <row r="463" s="4" customFormat="1" ht="16.5" customHeight="1">
      <c r="F463" s="51"/>
    </row>
    <row r="464" s="4" customFormat="1" ht="16.5" customHeight="1">
      <c r="F464" s="51"/>
    </row>
    <row r="465" s="4" customFormat="1" ht="16.5" customHeight="1">
      <c r="F465" s="51"/>
    </row>
    <row r="466" s="4" customFormat="1" ht="16.5" customHeight="1">
      <c r="F466" s="51"/>
    </row>
    <row r="467" s="4" customFormat="1" ht="16.5" customHeight="1">
      <c r="F467" s="51"/>
    </row>
    <row r="468" s="4" customFormat="1" ht="16.5" customHeight="1">
      <c r="F468" s="51"/>
    </row>
    <row r="469" s="4" customFormat="1" ht="16.5" customHeight="1">
      <c r="F469" s="51"/>
    </row>
    <row r="470" s="4" customFormat="1" ht="16.5" customHeight="1">
      <c r="F470" s="51"/>
    </row>
    <row r="471" s="4" customFormat="1" ht="16.5" customHeight="1">
      <c r="F471" s="51"/>
    </row>
    <row r="472" s="4" customFormat="1" ht="16.5" customHeight="1">
      <c r="F472" s="51"/>
    </row>
    <row r="473" s="4" customFormat="1" ht="16.5" customHeight="1">
      <c r="F473" s="51"/>
    </row>
    <row r="474" s="4" customFormat="1" ht="16.5" customHeight="1">
      <c r="F474" s="51"/>
    </row>
    <row r="475" s="4" customFormat="1" ht="16.5" customHeight="1">
      <c r="F475" s="51"/>
    </row>
    <row r="476" s="4" customFormat="1" ht="16.5" customHeight="1">
      <c r="F476" s="51"/>
    </row>
    <row r="477" s="4" customFormat="1" ht="16.5" customHeight="1">
      <c r="F477" s="51"/>
    </row>
    <row r="478" s="4" customFormat="1" ht="16.5" customHeight="1">
      <c r="F478" s="51"/>
    </row>
    <row r="479" s="4" customFormat="1" ht="16.5" customHeight="1">
      <c r="F479" s="51"/>
    </row>
    <row r="480" s="4" customFormat="1" ht="16.5" customHeight="1">
      <c r="F480" s="51"/>
    </row>
    <row r="481" s="4" customFormat="1" ht="16.5" customHeight="1">
      <c r="F481" s="51"/>
    </row>
    <row r="482" s="4" customFormat="1" ht="16.5" customHeight="1">
      <c r="F482" s="51"/>
    </row>
    <row r="483" s="4" customFormat="1" ht="16.5" customHeight="1">
      <c r="F483" s="51"/>
    </row>
    <row r="484" s="4" customFormat="1" ht="16.5" customHeight="1">
      <c r="F484" s="51"/>
    </row>
    <row r="485" s="4" customFormat="1" ht="16.5" customHeight="1">
      <c r="F485" s="51"/>
    </row>
    <row r="486" s="4" customFormat="1" ht="16.5" customHeight="1">
      <c r="F486" s="51"/>
    </row>
    <row r="487" s="4" customFormat="1" ht="16.5" customHeight="1">
      <c r="F487" s="51"/>
    </row>
    <row r="488" s="4" customFormat="1" ht="16.5" customHeight="1">
      <c r="F488" s="51"/>
    </row>
    <row r="489" s="4" customFormat="1" ht="16.5" customHeight="1">
      <c r="F489" s="51"/>
    </row>
    <row r="490" s="4" customFormat="1" ht="16.5" customHeight="1">
      <c r="F490" s="51"/>
    </row>
    <row r="491" s="4" customFormat="1" ht="16.5" customHeight="1">
      <c r="F491" s="51"/>
    </row>
    <row r="492" s="4" customFormat="1" ht="16.5" customHeight="1">
      <c r="F492" s="51"/>
    </row>
    <row r="493" s="4" customFormat="1" ht="16.5" customHeight="1">
      <c r="F493" s="51"/>
    </row>
    <row r="494" s="4" customFormat="1" ht="16.5" customHeight="1">
      <c r="F494" s="51"/>
    </row>
    <row r="495" s="4" customFormat="1" ht="16.5" customHeight="1">
      <c r="F495" s="51"/>
    </row>
    <row r="496" s="4" customFormat="1" ht="16.5" customHeight="1">
      <c r="F496" s="51"/>
    </row>
    <row r="497" s="4" customFormat="1" ht="16.5" customHeight="1">
      <c r="F497" s="51"/>
    </row>
    <row r="498" s="4" customFormat="1" ht="16.5" customHeight="1">
      <c r="F498" s="51"/>
    </row>
    <row r="499" s="4" customFormat="1" ht="16.5" customHeight="1">
      <c r="F499" s="51"/>
    </row>
    <row r="500" s="4" customFormat="1" ht="16.5" customHeight="1">
      <c r="F500" s="51"/>
    </row>
    <row r="501" s="4" customFormat="1" ht="16.5" customHeight="1">
      <c r="F501" s="51"/>
    </row>
    <row r="502" s="4" customFormat="1" ht="16.5" customHeight="1">
      <c r="F502" s="51"/>
    </row>
    <row r="503" s="4" customFormat="1" ht="16.5" customHeight="1">
      <c r="F503" s="51"/>
    </row>
    <row r="504" s="4" customFormat="1" ht="16.5" customHeight="1">
      <c r="F504" s="51"/>
    </row>
    <row r="505" s="4" customFormat="1" ht="16.5" customHeight="1">
      <c r="F505" s="51"/>
    </row>
    <row r="506" s="4" customFormat="1" ht="16.5" customHeight="1">
      <c r="F506" s="51"/>
    </row>
    <row r="507" s="4" customFormat="1" ht="16.5" customHeight="1">
      <c r="F507" s="51"/>
    </row>
    <row r="508" s="4" customFormat="1" ht="16.5" customHeight="1">
      <c r="F508" s="51"/>
    </row>
    <row r="509" s="4" customFormat="1" ht="16.5" customHeight="1">
      <c r="F509" s="51"/>
    </row>
    <row r="510" s="4" customFormat="1" ht="16.5" customHeight="1">
      <c r="F510" s="51"/>
    </row>
    <row r="511" s="4" customFormat="1" ht="16.5" customHeight="1">
      <c r="F511" s="51"/>
    </row>
    <row r="512" s="4" customFormat="1" ht="16.5" customHeight="1">
      <c r="F512" s="51"/>
    </row>
    <row r="513" s="4" customFormat="1" ht="16.5" customHeight="1">
      <c r="F513" s="51"/>
    </row>
    <row r="514" s="4" customFormat="1" ht="16.5" customHeight="1">
      <c r="F514" s="51"/>
    </row>
    <row r="515" s="4" customFormat="1" ht="16.5" customHeight="1">
      <c r="F515" s="51"/>
    </row>
    <row r="516" s="4" customFormat="1" ht="16.5" customHeight="1">
      <c r="F516" s="51"/>
    </row>
    <row r="517" s="4" customFormat="1" ht="16.5" customHeight="1">
      <c r="F517" s="51"/>
    </row>
    <row r="518" s="4" customFormat="1" ht="16.5" customHeight="1">
      <c r="F518" s="51"/>
    </row>
    <row r="519" s="4" customFormat="1" ht="16.5" customHeight="1">
      <c r="F519" s="51"/>
    </row>
    <row r="520" s="4" customFormat="1" ht="16.5" customHeight="1">
      <c r="F520" s="51"/>
    </row>
    <row r="521" s="4" customFormat="1" ht="16.5" customHeight="1">
      <c r="F521" s="51"/>
    </row>
    <row r="522" s="4" customFormat="1" ht="16.5" customHeight="1">
      <c r="F522" s="51"/>
    </row>
    <row r="523" s="4" customFormat="1" ht="16.5" customHeight="1">
      <c r="F523" s="51"/>
    </row>
    <row r="524" s="4" customFormat="1" ht="16.5" customHeight="1">
      <c r="F524" s="51"/>
    </row>
    <row r="525" s="4" customFormat="1" ht="16.5" customHeight="1">
      <c r="F525" s="51"/>
    </row>
    <row r="526" s="4" customFormat="1" ht="16.5" customHeight="1">
      <c r="F526" s="51"/>
    </row>
    <row r="527" s="4" customFormat="1" ht="16.5" customHeight="1">
      <c r="F527" s="51"/>
    </row>
    <row r="528" s="4" customFormat="1" ht="16.5" customHeight="1">
      <c r="F528" s="51"/>
    </row>
    <row r="529" s="4" customFormat="1" ht="16.5" customHeight="1">
      <c r="F529" s="51"/>
    </row>
    <row r="530" s="4" customFormat="1" ht="16.5" customHeight="1">
      <c r="F530" s="51"/>
    </row>
    <row r="531" s="4" customFormat="1" ht="16.5" customHeight="1">
      <c r="F531" s="51"/>
    </row>
    <row r="532" s="4" customFormat="1" ht="16.5" customHeight="1">
      <c r="F532" s="51"/>
    </row>
    <row r="533" s="4" customFormat="1" ht="16.5" customHeight="1">
      <c r="F533" s="51"/>
    </row>
    <row r="534" s="4" customFormat="1" ht="16.5" customHeight="1">
      <c r="F534" s="51"/>
    </row>
    <row r="535" s="4" customFormat="1" ht="16.5" customHeight="1">
      <c r="F535" s="51"/>
    </row>
    <row r="536" s="4" customFormat="1" ht="16.5" customHeight="1">
      <c r="F536" s="51"/>
    </row>
    <row r="537" s="4" customFormat="1" ht="16.5" customHeight="1">
      <c r="F537" s="51"/>
    </row>
    <row r="538" s="4" customFormat="1" ht="16.5" customHeight="1">
      <c r="F538" s="51"/>
    </row>
    <row r="539" s="4" customFormat="1" ht="16.5" customHeight="1">
      <c r="F539" s="51"/>
    </row>
    <row r="540" s="4" customFormat="1" ht="16.5" customHeight="1">
      <c r="F540" s="51"/>
    </row>
    <row r="541" s="4" customFormat="1" ht="16.5" customHeight="1">
      <c r="F541" s="51"/>
    </row>
    <row r="542" s="4" customFormat="1" ht="16.5" customHeight="1">
      <c r="F542" s="51"/>
    </row>
    <row r="543" s="4" customFormat="1" ht="16.5" customHeight="1">
      <c r="F543" s="51"/>
    </row>
    <row r="544" s="4" customFormat="1" ht="16.5" customHeight="1">
      <c r="F544" s="51"/>
    </row>
    <row r="545" s="4" customFormat="1" ht="16.5" customHeight="1">
      <c r="F545" s="51"/>
    </row>
    <row r="546" s="4" customFormat="1" ht="16.5" customHeight="1">
      <c r="F546" s="51"/>
    </row>
    <row r="547" s="4" customFormat="1" ht="16.5" customHeight="1">
      <c r="F547" s="51"/>
    </row>
    <row r="548" s="4" customFormat="1" ht="16.5" customHeight="1">
      <c r="F548" s="51"/>
    </row>
    <row r="549" s="4" customFormat="1" ht="16.5" customHeight="1">
      <c r="F549" s="51"/>
    </row>
    <row r="550" s="4" customFormat="1" ht="16.5" customHeight="1">
      <c r="F550" s="51"/>
    </row>
    <row r="551" s="4" customFormat="1" ht="16.5" customHeight="1">
      <c r="F551" s="51"/>
    </row>
    <row r="552" s="4" customFormat="1" ht="16.5" customHeight="1">
      <c r="F552" s="51"/>
    </row>
    <row r="553" s="4" customFormat="1" ht="16.5" customHeight="1">
      <c r="F553" s="51"/>
    </row>
    <row r="554" s="4" customFormat="1" ht="16.5" customHeight="1">
      <c r="F554" s="51"/>
    </row>
    <row r="555" s="4" customFormat="1" ht="16.5" customHeight="1">
      <c r="F555" s="51"/>
    </row>
    <row r="556" s="4" customFormat="1" ht="16.5" customHeight="1">
      <c r="F556" s="51"/>
    </row>
    <row r="557" s="4" customFormat="1" ht="16.5" customHeight="1">
      <c r="F557" s="51"/>
    </row>
    <row r="558" s="4" customFormat="1" ht="16.5" customHeight="1">
      <c r="F558" s="51"/>
    </row>
    <row r="559" s="4" customFormat="1" ht="16.5" customHeight="1">
      <c r="F559" s="51"/>
    </row>
    <row r="560" s="4" customFormat="1" ht="16.5" customHeight="1">
      <c r="F560" s="51"/>
    </row>
    <row r="561" s="4" customFormat="1" ht="16.5" customHeight="1">
      <c r="F561" s="51"/>
    </row>
    <row r="562" s="4" customFormat="1" ht="16.5" customHeight="1">
      <c r="F562" s="51"/>
    </row>
    <row r="563" s="4" customFormat="1" ht="16.5" customHeight="1">
      <c r="F563" s="51"/>
    </row>
    <row r="564" s="4" customFormat="1" ht="16.5" customHeight="1">
      <c r="F564" s="51"/>
    </row>
    <row r="565" s="4" customFormat="1" ht="16.5" customHeight="1">
      <c r="F565" s="51"/>
    </row>
    <row r="566" s="4" customFormat="1" ht="16.5" customHeight="1">
      <c r="F566" s="51"/>
    </row>
    <row r="567" s="4" customFormat="1" ht="16.5" customHeight="1">
      <c r="F567" s="51"/>
    </row>
    <row r="568" s="4" customFormat="1" ht="16.5" customHeight="1">
      <c r="F568" s="51"/>
    </row>
    <row r="569" s="4" customFormat="1" ht="16.5" customHeight="1">
      <c r="F569" s="51"/>
    </row>
    <row r="570" s="4" customFormat="1" ht="16.5" customHeight="1">
      <c r="F570" s="51"/>
    </row>
    <row r="571" s="4" customFormat="1" ht="16.5" customHeight="1">
      <c r="F571" s="51"/>
    </row>
    <row r="572" s="4" customFormat="1" ht="16.5" customHeight="1">
      <c r="F572" s="51"/>
    </row>
    <row r="573" s="4" customFormat="1" ht="16.5" customHeight="1">
      <c r="F573" s="51"/>
    </row>
    <row r="574" s="4" customFormat="1" ht="16.5" customHeight="1">
      <c r="F574" s="51"/>
    </row>
    <row r="575" s="4" customFormat="1" ht="16.5" customHeight="1">
      <c r="F575" s="51"/>
    </row>
    <row r="576" s="4" customFormat="1" ht="16.5" customHeight="1">
      <c r="F576" s="51"/>
    </row>
    <row r="577" s="4" customFormat="1" ht="16.5" customHeight="1">
      <c r="F577" s="51"/>
    </row>
    <row r="578" s="4" customFormat="1" ht="16.5" customHeight="1">
      <c r="F578" s="51"/>
    </row>
    <row r="579" s="4" customFormat="1" ht="16.5" customHeight="1">
      <c r="F579" s="51"/>
    </row>
    <row r="580" s="4" customFormat="1" ht="16.5" customHeight="1">
      <c r="F580" s="51"/>
    </row>
    <row r="581" s="4" customFormat="1" ht="16.5" customHeight="1">
      <c r="F581" s="51"/>
    </row>
    <row r="582" s="4" customFormat="1" ht="16.5" customHeight="1">
      <c r="F582" s="51"/>
    </row>
    <row r="583" s="4" customFormat="1" ht="16.5" customHeight="1">
      <c r="F583" s="51"/>
    </row>
    <row r="584" s="4" customFormat="1" ht="16.5" customHeight="1">
      <c r="F584" s="51"/>
    </row>
    <row r="585" s="4" customFormat="1" ht="16.5" customHeight="1">
      <c r="F585" s="51"/>
    </row>
    <row r="586" s="4" customFormat="1" ht="16.5" customHeight="1">
      <c r="F586" s="51"/>
    </row>
    <row r="587" s="4" customFormat="1" ht="16.5" customHeight="1">
      <c r="F587" s="51"/>
    </row>
    <row r="588" s="4" customFormat="1" ht="16.5" customHeight="1">
      <c r="F588" s="51"/>
    </row>
    <row r="589" s="4" customFormat="1" ht="16.5" customHeight="1">
      <c r="F589" s="51"/>
    </row>
    <row r="590" s="4" customFormat="1" ht="16.5" customHeight="1">
      <c r="F590" s="51"/>
    </row>
    <row r="591" s="4" customFormat="1" ht="16.5" customHeight="1">
      <c r="F591" s="51"/>
    </row>
    <row r="592" s="4" customFormat="1" ht="16.5" customHeight="1">
      <c r="F592" s="51"/>
    </row>
    <row r="593" s="4" customFormat="1" ht="16.5" customHeight="1">
      <c r="F593" s="51"/>
    </row>
    <row r="594" s="4" customFormat="1" ht="16.5" customHeight="1">
      <c r="F594" s="51"/>
    </row>
    <row r="595" s="4" customFormat="1" ht="16.5" customHeight="1">
      <c r="F595" s="51"/>
    </row>
    <row r="596" s="4" customFormat="1" ht="16.5" customHeight="1">
      <c r="F596" s="51"/>
    </row>
    <row r="597" s="4" customFormat="1" ht="16.5" customHeight="1">
      <c r="F597" s="51"/>
    </row>
    <row r="598" s="4" customFormat="1" ht="16.5" customHeight="1">
      <c r="F598" s="51"/>
    </row>
    <row r="599" s="4" customFormat="1" ht="16.5" customHeight="1">
      <c r="F599" s="51"/>
    </row>
    <row r="600" s="4" customFormat="1" ht="16.5" customHeight="1">
      <c r="F600" s="51"/>
    </row>
    <row r="601" s="4" customFormat="1" ht="16.5" customHeight="1">
      <c r="F601" s="51"/>
    </row>
    <row r="602" s="4" customFormat="1" ht="16.5" customHeight="1">
      <c r="F602" s="51"/>
    </row>
    <row r="603" s="4" customFormat="1" ht="16.5" customHeight="1">
      <c r="F603" s="51"/>
    </row>
    <row r="604" s="4" customFormat="1" ht="16.5" customHeight="1">
      <c r="F604" s="51"/>
    </row>
    <row r="605" s="4" customFormat="1" ht="16.5" customHeight="1">
      <c r="F605" s="51"/>
    </row>
    <row r="606" s="4" customFormat="1" ht="16.5" customHeight="1">
      <c r="F606" s="51"/>
    </row>
    <row r="607" s="4" customFormat="1" ht="16.5" customHeight="1">
      <c r="F607" s="51"/>
    </row>
    <row r="608" s="4" customFormat="1" ht="16.5" customHeight="1">
      <c r="F608" s="51"/>
    </row>
    <row r="609" s="4" customFormat="1" ht="16.5" customHeight="1">
      <c r="F609" s="51"/>
    </row>
    <row r="610" s="4" customFormat="1" ht="16.5" customHeight="1">
      <c r="F610" s="51"/>
    </row>
    <row r="611" s="4" customFormat="1" ht="16.5" customHeight="1">
      <c r="F611" s="51"/>
    </row>
    <row r="612" s="4" customFormat="1" ht="16.5" customHeight="1">
      <c r="F612" s="51"/>
    </row>
    <row r="613" s="4" customFormat="1" ht="16.5" customHeight="1">
      <c r="F613" s="51"/>
    </row>
    <row r="614" s="4" customFormat="1" ht="16.5" customHeight="1">
      <c r="F614" s="51"/>
    </row>
    <row r="615" s="4" customFormat="1" ht="16.5" customHeight="1">
      <c r="F615" s="51"/>
    </row>
    <row r="616" s="4" customFormat="1" ht="16.5" customHeight="1">
      <c r="F616" s="51"/>
    </row>
    <row r="617" s="4" customFormat="1" ht="16.5" customHeight="1">
      <c r="F617" s="51"/>
    </row>
    <row r="618" s="4" customFormat="1" ht="16.5" customHeight="1">
      <c r="F618" s="51"/>
    </row>
    <row r="619" s="4" customFormat="1" ht="16.5" customHeight="1">
      <c r="F619" s="51"/>
    </row>
    <row r="620" s="4" customFormat="1" ht="16.5" customHeight="1">
      <c r="F620" s="51"/>
    </row>
    <row r="621" s="4" customFormat="1" ht="16.5" customHeight="1">
      <c r="F621" s="51"/>
    </row>
    <row r="622" s="4" customFormat="1" ht="16.5" customHeight="1">
      <c r="F622" s="51"/>
    </row>
    <row r="623" s="4" customFormat="1" ht="16.5" customHeight="1">
      <c r="F623" s="51"/>
    </row>
    <row r="624" s="4" customFormat="1" ht="16.5" customHeight="1">
      <c r="F624" s="51"/>
    </row>
    <row r="625" s="4" customFormat="1" ht="16.5" customHeight="1">
      <c r="F625" s="51"/>
    </row>
    <row r="626" s="4" customFormat="1" ht="16.5" customHeight="1">
      <c r="F626" s="51"/>
    </row>
    <row r="627" s="4" customFormat="1" ht="16.5" customHeight="1">
      <c r="F627" s="51"/>
    </row>
    <row r="628" s="4" customFormat="1" ht="16.5" customHeight="1">
      <c r="F628" s="51"/>
    </row>
    <row r="629" s="4" customFormat="1" ht="16.5" customHeight="1">
      <c r="F629" s="51"/>
    </row>
    <row r="630" s="4" customFormat="1" ht="16.5" customHeight="1">
      <c r="F630" s="51"/>
    </row>
    <row r="631" s="4" customFormat="1" ht="16.5" customHeight="1">
      <c r="F631" s="51"/>
    </row>
    <row r="632" s="4" customFormat="1" ht="16.5" customHeight="1">
      <c r="F632" s="51"/>
    </row>
    <row r="633" s="4" customFormat="1" ht="16.5" customHeight="1">
      <c r="F633" s="51"/>
    </row>
    <row r="634" s="4" customFormat="1" ht="16.5" customHeight="1">
      <c r="F634" s="51"/>
    </row>
    <row r="635" s="4" customFormat="1" ht="16.5" customHeight="1">
      <c r="F635" s="51"/>
    </row>
    <row r="636" s="4" customFormat="1" ht="16.5" customHeight="1">
      <c r="F636" s="51"/>
    </row>
    <row r="637" s="4" customFormat="1" ht="16.5" customHeight="1">
      <c r="F637" s="51"/>
    </row>
    <row r="638" s="4" customFormat="1" ht="16.5" customHeight="1">
      <c r="F638" s="51"/>
    </row>
    <row r="639" s="4" customFormat="1" ht="16.5" customHeight="1">
      <c r="F639" s="51"/>
    </row>
    <row r="640" s="4" customFormat="1" ht="16.5" customHeight="1">
      <c r="F640" s="51"/>
    </row>
    <row r="641" s="4" customFormat="1" ht="16.5" customHeight="1">
      <c r="F641" s="51"/>
    </row>
    <row r="642" s="4" customFormat="1" ht="16.5" customHeight="1">
      <c r="F642" s="51"/>
    </row>
    <row r="643" s="4" customFormat="1" ht="16.5" customHeight="1">
      <c r="F643" s="51"/>
    </row>
    <row r="644" s="4" customFormat="1" ht="16.5" customHeight="1">
      <c r="F644" s="51"/>
    </row>
    <row r="645" s="4" customFormat="1" ht="16.5" customHeight="1">
      <c r="F645" s="51"/>
    </row>
    <row r="646" s="4" customFormat="1" ht="16.5" customHeight="1">
      <c r="F646" s="51"/>
    </row>
    <row r="647" s="4" customFormat="1" ht="16.5" customHeight="1">
      <c r="F647" s="51"/>
    </row>
    <row r="648" s="4" customFormat="1" ht="16.5" customHeight="1">
      <c r="F648" s="51"/>
    </row>
    <row r="649" s="4" customFormat="1" ht="16.5" customHeight="1">
      <c r="F649" s="51"/>
    </row>
    <row r="650" s="4" customFormat="1" ht="16.5" customHeight="1">
      <c r="F650" s="51"/>
    </row>
    <row r="651" s="4" customFormat="1" ht="16.5" customHeight="1">
      <c r="F651" s="51"/>
    </row>
    <row r="652" s="4" customFormat="1" ht="16.5" customHeight="1">
      <c r="F652" s="51"/>
    </row>
    <row r="653" s="4" customFormat="1" ht="16.5" customHeight="1">
      <c r="F653" s="51"/>
    </row>
    <row r="654" s="4" customFormat="1" ht="16.5" customHeight="1">
      <c r="F654" s="51"/>
    </row>
    <row r="655" s="4" customFormat="1" ht="16.5" customHeight="1">
      <c r="F655" s="51"/>
    </row>
    <row r="656" s="4" customFormat="1" ht="16.5" customHeight="1">
      <c r="F656" s="51"/>
    </row>
    <row r="657" s="4" customFormat="1" ht="16.5" customHeight="1">
      <c r="F657" s="51"/>
    </row>
    <row r="658" s="4" customFormat="1" ht="16.5" customHeight="1">
      <c r="F658" s="51"/>
    </row>
    <row r="659" s="4" customFormat="1" ht="16.5" customHeight="1">
      <c r="F659" s="51"/>
    </row>
    <row r="660" s="4" customFormat="1" ht="16.5" customHeight="1">
      <c r="F660" s="51"/>
    </row>
    <row r="661" s="4" customFormat="1" ht="16.5" customHeight="1">
      <c r="F661" s="51"/>
    </row>
    <row r="662" s="4" customFormat="1" ht="16.5" customHeight="1">
      <c r="F662" s="51"/>
    </row>
    <row r="663" s="4" customFormat="1" ht="16.5" customHeight="1">
      <c r="F663" s="51"/>
    </row>
    <row r="664" s="4" customFormat="1" ht="16.5" customHeight="1">
      <c r="F664" s="51"/>
    </row>
    <row r="665" s="4" customFormat="1" ht="16.5" customHeight="1">
      <c r="F665" s="51"/>
    </row>
    <row r="666" s="4" customFormat="1" ht="16.5" customHeight="1">
      <c r="F666" s="51"/>
    </row>
    <row r="667" s="4" customFormat="1" ht="16.5" customHeight="1">
      <c r="F667" s="51"/>
    </row>
    <row r="668" s="4" customFormat="1" ht="16.5" customHeight="1">
      <c r="F668" s="51"/>
    </row>
    <row r="669" s="4" customFormat="1" ht="16.5" customHeight="1">
      <c r="F669" s="51"/>
    </row>
    <row r="670" s="4" customFormat="1" ht="16.5" customHeight="1">
      <c r="F670" s="51"/>
    </row>
    <row r="671" s="4" customFormat="1" ht="16.5" customHeight="1">
      <c r="F671" s="51"/>
    </row>
    <row r="672" s="4" customFormat="1" ht="16.5" customHeight="1">
      <c r="F672" s="51"/>
    </row>
    <row r="673" s="4" customFormat="1" ht="16.5" customHeight="1">
      <c r="F673" s="51"/>
    </row>
    <row r="674" s="4" customFormat="1" ht="16.5" customHeight="1">
      <c r="F674" s="51"/>
    </row>
    <row r="675" s="4" customFormat="1" ht="16.5" customHeight="1">
      <c r="F675" s="51"/>
    </row>
    <row r="676" s="4" customFormat="1" ht="16.5" customHeight="1">
      <c r="F676" s="51"/>
    </row>
    <row r="677" s="4" customFormat="1" ht="16.5" customHeight="1">
      <c r="F677" s="51"/>
    </row>
    <row r="678" s="4" customFormat="1" ht="16.5" customHeight="1">
      <c r="F678" s="51"/>
    </row>
    <row r="679" s="4" customFormat="1" ht="16.5" customHeight="1">
      <c r="F679" s="51"/>
    </row>
    <row r="680" s="4" customFormat="1" ht="16.5" customHeight="1">
      <c r="F680" s="51"/>
    </row>
    <row r="681" s="4" customFormat="1" ht="16.5" customHeight="1">
      <c r="F681" s="51"/>
    </row>
    <row r="682" s="4" customFormat="1" ht="16.5" customHeight="1">
      <c r="F682" s="51"/>
    </row>
    <row r="683" s="4" customFormat="1" ht="16.5" customHeight="1">
      <c r="F683" s="51"/>
    </row>
    <row r="684" s="4" customFormat="1" ht="16.5" customHeight="1">
      <c r="F684" s="51"/>
    </row>
    <row r="685" s="4" customFormat="1" ht="16.5" customHeight="1">
      <c r="F685" s="51"/>
    </row>
    <row r="686" s="4" customFormat="1" ht="16.5" customHeight="1">
      <c r="F686" s="51"/>
    </row>
    <row r="687" s="4" customFormat="1" ht="16.5" customHeight="1">
      <c r="F687" s="51"/>
    </row>
    <row r="688" s="4" customFormat="1" ht="16.5" customHeight="1">
      <c r="F688" s="51"/>
    </row>
    <row r="689" s="4" customFormat="1" ht="16.5" customHeight="1">
      <c r="F689" s="51"/>
    </row>
    <row r="690" s="4" customFormat="1" ht="16.5" customHeight="1">
      <c r="F690" s="51"/>
    </row>
    <row r="691" s="4" customFormat="1" ht="16.5" customHeight="1">
      <c r="F691" s="51"/>
    </row>
    <row r="692" s="4" customFormat="1" ht="16.5" customHeight="1">
      <c r="F692" s="51"/>
    </row>
    <row r="693" s="4" customFormat="1" ht="16.5" customHeight="1">
      <c r="F693" s="51"/>
    </row>
    <row r="694" s="4" customFormat="1" ht="16.5" customHeight="1">
      <c r="F694" s="51"/>
    </row>
    <row r="695" s="4" customFormat="1" ht="16.5" customHeight="1">
      <c r="F695" s="51"/>
    </row>
    <row r="696" s="4" customFormat="1" ht="16.5" customHeight="1">
      <c r="F696" s="51"/>
    </row>
    <row r="697" s="4" customFormat="1" ht="16.5" customHeight="1">
      <c r="F697" s="51"/>
    </row>
    <row r="698" s="4" customFormat="1" ht="16.5" customHeight="1">
      <c r="F698" s="51"/>
    </row>
    <row r="699" s="4" customFormat="1" ht="16.5" customHeight="1">
      <c r="F699" s="51"/>
    </row>
    <row r="700" s="4" customFormat="1" ht="16.5" customHeight="1">
      <c r="F700" s="51"/>
    </row>
    <row r="701" s="4" customFormat="1" ht="16.5" customHeight="1">
      <c r="F701" s="51"/>
    </row>
    <row r="702" s="4" customFormat="1" ht="16.5" customHeight="1">
      <c r="F702" s="51"/>
    </row>
  </sheetData>
  <sheetProtection/>
  <mergeCells count="4">
    <mergeCell ref="B1:F1"/>
    <mergeCell ref="B2:D2"/>
    <mergeCell ref="C4:D4"/>
    <mergeCell ref="B32:F32"/>
  </mergeCells>
  <hyperlinks>
    <hyperlink ref="B6" location="'Основной прайс'!A1" display="Готовый сайт"/>
    <hyperlink ref="B7" location="Эксклюзив!A1" display="Эксклюзивный сайт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2.25390625" style="4" customWidth="1"/>
    <col min="2" max="2" width="29.00390625" style="13" customWidth="1"/>
    <col min="3" max="4" width="20.75390625" style="25" customWidth="1"/>
    <col min="5" max="5" width="20.75390625" style="4" customWidth="1"/>
    <col min="6" max="16384" width="9.125" style="4" customWidth="1"/>
  </cols>
  <sheetData>
    <row r="1" spans="2:7" ht="65.25" customHeight="1">
      <c r="B1" s="73" t="s">
        <v>149</v>
      </c>
      <c r="C1" s="73"/>
      <c r="D1" s="73"/>
      <c r="E1" s="73"/>
      <c r="F1" s="3"/>
      <c r="G1" s="3"/>
    </row>
    <row r="2" spans="1:4" ht="26.25" customHeight="1">
      <c r="A2" s="3"/>
      <c r="B2" s="74" t="s">
        <v>126</v>
      </c>
      <c r="C2" s="74"/>
      <c r="D2" s="74"/>
    </row>
    <row r="3" spans="1:7" ht="9.75" customHeight="1">
      <c r="A3" s="3"/>
      <c r="B3" s="5"/>
      <c r="C3" s="3"/>
      <c r="D3" s="3"/>
      <c r="E3" s="3"/>
      <c r="F3" s="3"/>
      <c r="G3" s="3"/>
    </row>
    <row r="4" spans="1:5" ht="19.5" customHeight="1">
      <c r="A4" s="3"/>
      <c r="B4" s="6" t="s">
        <v>138</v>
      </c>
      <c r="C4" s="7"/>
      <c r="D4" s="8"/>
      <c r="E4" s="9">
        <v>600</v>
      </c>
    </row>
    <row r="5" spans="1:5" ht="19.5" customHeight="1">
      <c r="A5" s="3"/>
      <c r="B5" s="6" t="s">
        <v>144</v>
      </c>
      <c r="C5" s="7"/>
      <c r="D5" s="8"/>
      <c r="E5" s="9">
        <v>2200</v>
      </c>
    </row>
    <row r="6" spans="1:5" ht="9.75" customHeight="1">
      <c r="A6" s="3"/>
      <c r="B6" s="10"/>
      <c r="C6" s="11"/>
      <c r="D6" s="11"/>
      <c r="E6" s="3"/>
    </row>
    <row r="7" spans="1:5" ht="30" customHeight="1">
      <c r="A7" s="3"/>
      <c r="B7" s="79" t="s">
        <v>163</v>
      </c>
      <c r="C7" s="79"/>
      <c r="D7" s="79"/>
      <c r="E7" s="12">
        <v>3108</v>
      </c>
    </row>
    <row r="8" s="13" customFormat="1" ht="9.75" customHeight="1" thickBot="1"/>
    <row r="9" spans="1:5" ht="39.75" customHeight="1" thickBot="1">
      <c r="A9" s="3"/>
      <c r="B9" s="52" t="s">
        <v>148</v>
      </c>
      <c r="C9" s="53" t="s">
        <v>128</v>
      </c>
      <c r="D9" s="53" t="s">
        <v>129</v>
      </c>
      <c r="E9" s="54" t="s">
        <v>130</v>
      </c>
    </row>
    <row r="10" spans="1:5" ht="60">
      <c r="A10" s="3"/>
      <c r="B10" s="14" t="s">
        <v>102</v>
      </c>
      <c r="C10" s="78" t="s">
        <v>103</v>
      </c>
      <c r="D10" s="78"/>
      <c r="E10" s="15" t="s">
        <v>127</v>
      </c>
    </row>
    <row r="11" spans="1:5" ht="45">
      <c r="A11" s="3"/>
      <c r="B11" s="16" t="s">
        <v>104</v>
      </c>
      <c r="C11" s="79" t="s">
        <v>105</v>
      </c>
      <c r="D11" s="79"/>
      <c r="E11" s="17">
        <v>10</v>
      </c>
    </row>
    <row r="12" spans="1:5" ht="19.5" customHeight="1">
      <c r="A12" s="3"/>
      <c r="B12" s="16" t="s">
        <v>106</v>
      </c>
      <c r="C12" s="18" t="s">
        <v>131</v>
      </c>
      <c r="D12" s="18" t="s">
        <v>132</v>
      </c>
      <c r="E12" s="17" t="s">
        <v>133</v>
      </c>
    </row>
    <row r="13" spans="1:5" ht="30">
      <c r="A13" s="3"/>
      <c r="B13" s="16" t="s">
        <v>107</v>
      </c>
      <c r="C13" s="18" t="s">
        <v>134</v>
      </c>
      <c r="D13" s="18" t="s">
        <v>135</v>
      </c>
      <c r="E13" s="17" t="s">
        <v>140</v>
      </c>
    </row>
    <row r="14" spans="1:5" ht="19.5" customHeight="1">
      <c r="A14" s="3"/>
      <c r="B14" s="16" t="s">
        <v>108</v>
      </c>
      <c r="C14" s="18">
        <v>3</v>
      </c>
      <c r="D14" s="18">
        <v>3</v>
      </c>
      <c r="E14" s="17">
        <v>3</v>
      </c>
    </row>
    <row r="15" spans="1:5" ht="31.5" customHeight="1">
      <c r="A15" s="3"/>
      <c r="B15" s="16" t="s">
        <v>109</v>
      </c>
      <c r="C15" s="18">
        <v>1</v>
      </c>
      <c r="D15" s="18">
        <v>5</v>
      </c>
      <c r="E15" s="17">
        <v>2</v>
      </c>
    </row>
    <row r="16" spans="1:5" ht="30">
      <c r="A16" s="3"/>
      <c r="B16" s="16" t="s">
        <v>136</v>
      </c>
      <c r="C16" s="18" t="s">
        <v>110</v>
      </c>
      <c r="D16" s="18" t="s">
        <v>110</v>
      </c>
      <c r="E16" s="17" t="s">
        <v>110</v>
      </c>
    </row>
    <row r="17" spans="1:5" ht="19.5" customHeight="1">
      <c r="A17" s="3"/>
      <c r="B17" s="16" t="s">
        <v>111</v>
      </c>
      <c r="C17" s="18">
        <v>3</v>
      </c>
      <c r="D17" s="18">
        <v>5</v>
      </c>
      <c r="E17" s="17">
        <v>3</v>
      </c>
    </row>
    <row r="18" spans="1:5" ht="19.5" customHeight="1">
      <c r="A18" s="3"/>
      <c r="B18" s="16" t="s">
        <v>112</v>
      </c>
      <c r="C18" s="18" t="s">
        <v>113</v>
      </c>
      <c r="D18" s="18" t="s">
        <v>113</v>
      </c>
      <c r="E18" s="17" t="s">
        <v>113</v>
      </c>
    </row>
    <row r="19" spans="1:5" ht="19.5" customHeight="1">
      <c r="A19" s="3"/>
      <c r="B19" s="16" t="s">
        <v>114</v>
      </c>
      <c r="C19" s="18" t="s">
        <v>5</v>
      </c>
      <c r="D19" s="18" t="s">
        <v>115</v>
      </c>
      <c r="E19" s="17" t="s">
        <v>115</v>
      </c>
    </row>
    <row r="20" spans="1:5" ht="19.5" customHeight="1">
      <c r="A20" s="3"/>
      <c r="B20" s="16" t="s">
        <v>116</v>
      </c>
      <c r="C20" s="18" t="s">
        <v>113</v>
      </c>
      <c r="D20" s="18" t="s">
        <v>113</v>
      </c>
      <c r="E20" s="17" t="s">
        <v>113</v>
      </c>
    </row>
    <row r="21" spans="1:5" ht="19.5" customHeight="1">
      <c r="A21" s="3"/>
      <c r="B21" s="16" t="s">
        <v>117</v>
      </c>
      <c r="C21" s="18" t="s">
        <v>113</v>
      </c>
      <c r="D21" s="18" t="s">
        <v>113</v>
      </c>
      <c r="E21" s="17" t="s">
        <v>113</v>
      </c>
    </row>
    <row r="22" spans="1:5" ht="19.5" customHeight="1">
      <c r="A22" s="3"/>
      <c r="B22" s="16" t="s">
        <v>118</v>
      </c>
      <c r="C22" s="18" t="s">
        <v>113</v>
      </c>
      <c r="D22" s="18" t="s">
        <v>113</v>
      </c>
      <c r="E22" s="17" t="s">
        <v>113</v>
      </c>
    </row>
    <row r="23" spans="1:5" ht="19.5" customHeight="1">
      <c r="A23" s="3"/>
      <c r="B23" s="16" t="s">
        <v>119</v>
      </c>
      <c r="C23" s="18" t="s">
        <v>113</v>
      </c>
      <c r="D23" s="18" t="s">
        <v>113</v>
      </c>
      <c r="E23" s="17" t="s">
        <v>113</v>
      </c>
    </row>
    <row r="24" spans="1:5" ht="19.5" customHeight="1">
      <c r="A24" s="3"/>
      <c r="B24" s="16" t="s">
        <v>120</v>
      </c>
      <c r="C24" s="18">
        <v>3</v>
      </c>
      <c r="D24" s="18">
        <v>5</v>
      </c>
      <c r="E24" s="17">
        <v>3</v>
      </c>
    </row>
    <row r="25" spans="1:5" ht="19.5" customHeight="1">
      <c r="A25" s="3"/>
      <c r="B25" s="16" t="s">
        <v>121</v>
      </c>
      <c r="C25" s="18">
        <v>3</v>
      </c>
      <c r="D25" s="18">
        <v>5</v>
      </c>
      <c r="E25" s="17">
        <v>3</v>
      </c>
    </row>
    <row r="26" spans="1:5" ht="19.5" customHeight="1">
      <c r="A26" s="3"/>
      <c r="B26" s="16" t="s">
        <v>122</v>
      </c>
      <c r="C26" s="18">
        <v>1000</v>
      </c>
      <c r="D26" s="18">
        <v>1000</v>
      </c>
      <c r="E26" s="17">
        <v>1000</v>
      </c>
    </row>
    <row r="27" spans="1:5" ht="19.5" customHeight="1">
      <c r="A27" s="3"/>
      <c r="B27" s="16" t="s">
        <v>123</v>
      </c>
      <c r="C27" s="18" t="s">
        <v>139</v>
      </c>
      <c r="D27" s="18" t="s">
        <v>139</v>
      </c>
      <c r="E27" s="17" t="s">
        <v>139</v>
      </c>
    </row>
    <row r="28" spans="1:5" ht="19.5" customHeight="1">
      <c r="A28" s="3"/>
      <c r="B28" s="16" t="s">
        <v>124</v>
      </c>
      <c r="C28" s="18" t="s">
        <v>125</v>
      </c>
      <c r="D28" s="18" t="s">
        <v>125</v>
      </c>
      <c r="E28" s="17" t="s">
        <v>125</v>
      </c>
    </row>
    <row r="29" spans="1:5" ht="19.5" customHeight="1">
      <c r="A29" s="3"/>
      <c r="B29" s="19" t="s">
        <v>141</v>
      </c>
      <c r="C29" s="20">
        <v>4400</v>
      </c>
      <c r="D29" s="20">
        <v>7900</v>
      </c>
      <c r="E29" s="21">
        <v>18000</v>
      </c>
    </row>
    <row r="30" spans="1:5" ht="19.5" customHeight="1">
      <c r="A30" s="3"/>
      <c r="B30" s="16" t="s">
        <v>142</v>
      </c>
      <c r="C30" s="18">
        <v>500</v>
      </c>
      <c r="D30" s="18">
        <v>500</v>
      </c>
      <c r="E30" s="17">
        <v>750</v>
      </c>
    </row>
    <row r="31" spans="1:5" ht="19.5" customHeight="1" thickBot="1">
      <c r="A31" s="3"/>
      <c r="B31" s="22" t="s">
        <v>137</v>
      </c>
      <c r="C31" s="23">
        <v>2290</v>
      </c>
      <c r="D31" s="23">
        <v>2290</v>
      </c>
      <c r="E31" s="24">
        <v>2290</v>
      </c>
    </row>
    <row r="32" ht="9.75" customHeight="1">
      <c r="A32" s="3"/>
    </row>
    <row r="33" spans="1:5" ht="15">
      <c r="A33" s="3"/>
      <c r="B33" s="81" t="s">
        <v>85</v>
      </c>
      <c r="C33" s="81"/>
      <c r="D33" s="81"/>
      <c r="E33" s="81"/>
    </row>
    <row r="34" spans="1:5" ht="30.75" customHeight="1">
      <c r="A34" s="3"/>
      <c r="B34" s="80" t="s">
        <v>84</v>
      </c>
      <c r="C34" s="80"/>
      <c r="D34" s="80"/>
      <c r="E34" s="80"/>
    </row>
  </sheetData>
  <sheetProtection/>
  <mergeCells count="7">
    <mergeCell ref="B1:E1"/>
    <mergeCell ref="B2:D2"/>
    <mergeCell ref="C10:D10"/>
    <mergeCell ref="C11:D11"/>
    <mergeCell ref="B34:E34"/>
    <mergeCell ref="B33:E33"/>
    <mergeCell ref="B7:D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73" sqref="A73"/>
    </sheetView>
  </sheetViews>
  <sheetFormatPr defaultColWidth="9.00390625" defaultRowHeight="12.75"/>
  <cols>
    <col min="1" max="1" width="2.25390625" style="27" customWidth="1"/>
    <col min="2" max="2" width="66.00390625" style="43" customWidth="1"/>
    <col min="3" max="3" width="7.875" style="42" customWidth="1"/>
    <col min="4" max="4" width="10.375" style="42" customWidth="1"/>
    <col min="5" max="5" width="1.75390625" style="27" customWidth="1"/>
    <col min="6" max="6" width="9.125" style="27" customWidth="1"/>
    <col min="7" max="7" width="10.375" style="27" customWidth="1"/>
    <col min="8" max="16384" width="9.125" style="27" customWidth="1"/>
  </cols>
  <sheetData>
    <row r="1" spans="1:7" ht="63" customHeight="1">
      <c r="A1" s="73" t="s">
        <v>149</v>
      </c>
      <c r="B1" s="73"/>
      <c r="C1" s="73"/>
      <c r="D1" s="73"/>
      <c r="E1" s="26"/>
      <c r="F1" s="26"/>
      <c r="G1" s="26"/>
    </row>
    <row r="2" spans="2:4" ht="27.75" customHeight="1">
      <c r="B2" s="74" t="s">
        <v>18</v>
      </c>
      <c r="C2" s="74"/>
      <c r="D2" s="74"/>
    </row>
    <row r="3" spans="1:5" ht="4.5" customHeight="1">
      <c r="A3" s="28"/>
      <c r="B3" s="29"/>
      <c r="C3" s="29"/>
      <c r="D3" s="29"/>
      <c r="E3" s="28"/>
    </row>
    <row r="4" spans="2:4" s="4" customFormat="1" ht="79.5" customHeight="1">
      <c r="B4" s="83" t="s">
        <v>93</v>
      </c>
      <c r="C4" s="83"/>
      <c r="D4" s="83"/>
    </row>
    <row r="5" spans="2:4" ht="19.5" customHeight="1">
      <c r="B5" s="84" t="s">
        <v>40</v>
      </c>
      <c r="C5" s="84"/>
      <c r="D5" s="84"/>
    </row>
    <row r="6" spans="2:4" s="4" customFormat="1" ht="129.75" customHeight="1">
      <c r="B6" s="18" t="s">
        <v>58</v>
      </c>
      <c r="C6" s="30" t="s">
        <v>10</v>
      </c>
      <c r="D6" s="31">
        <f>'Основной прайс'!D19*16</f>
        <v>20800</v>
      </c>
    </row>
    <row r="7" spans="2:4" s="4" customFormat="1" ht="19.5" customHeight="1">
      <c r="B7" s="18" t="str">
        <f>'Основной прайс'!B22</f>
        <v>Программист серверной части</v>
      </c>
      <c r="C7" s="30" t="s">
        <v>88</v>
      </c>
      <c r="D7" s="32">
        <f>'Основной прайс'!D22</f>
        <v>1300</v>
      </c>
    </row>
    <row r="8" spans="2:4" s="4" customFormat="1" ht="19.5" customHeight="1">
      <c r="B8" s="18" t="str">
        <f>'Основной прайс'!B23</f>
        <v>Frontend программист</v>
      </c>
      <c r="C8" s="30" t="s">
        <v>88</v>
      </c>
      <c r="D8" s="32">
        <f>'Основной прайс'!D23</f>
        <v>1200</v>
      </c>
    </row>
    <row r="9" spans="2:4" s="4" customFormat="1" ht="19.5" customHeight="1">
      <c r="B9" s="82" t="s">
        <v>1</v>
      </c>
      <c r="C9" s="82"/>
      <c r="D9" s="82">
        <v>3000</v>
      </c>
    </row>
    <row r="10" spans="2:4" s="4" customFormat="1" ht="19.5" customHeight="1">
      <c r="B10" s="18" t="s">
        <v>91</v>
      </c>
      <c r="C10" s="30" t="s">
        <v>10</v>
      </c>
      <c r="D10" s="31">
        <f>'Основной прайс'!D24*20</f>
        <v>22000</v>
      </c>
    </row>
    <row r="11" spans="2:4" s="4" customFormat="1" ht="19.5" customHeight="1">
      <c r="B11" s="18" t="s">
        <v>90</v>
      </c>
      <c r="C11" s="30" t="s">
        <v>10</v>
      </c>
      <c r="D11" s="31">
        <f>'Основной прайс'!D23*10</f>
        <v>12000</v>
      </c>
    </row>
    <row r="12" spans="2:4" s="4" customFormat="1" ht="30" customHeight="1">
      <c r="B12" s="18" t="s">
        <v>55</v>
      </c>
      <c r="C12" s="30" t="s">
        <v>10</v>
      </c>
      <c r="D12" s="31" t="s">
        <v>50</v>
      </c>
    </row>
    <row r="13" spans="2:4" s="4" customFormat="1" ht="19.5" customHeight="1">
      <c r="B13" s="18" t="s">
        <v>56</v>
      </c>
      <c r="C13" s="30" t="s">
        <v>10</v>
      </c>
      <c r="D13" s="31">
        <f>'Основной прайс'!D27*6.5</f>
        <v>6500</v>
      </c>
    </row>
    <row r="14" spans="2:4" s="4" customFormat="1" ht="30" customHeight="1">
      <c r="B14" s="18" t="s">
        <v>57</v>
      </c>
      <c r="C14" s="30" t="s">
        <v>10</v>
      </c>
      <c r="D14" s="33" t="s">
        <v>89</v>
      </c>
    </row>
    <row r="15" spans="2:6" s="4" customFormat="1" ht="19.5" customHeight="1">
      <c r="B15" s="18" t="str">
        <f>'Основной прайс'!B24</f>
        <v>HTML-верстальщик</v>
      </c>
      <c r="C15" s="30" t="s">
        <v>88</v>
      </c>
      <c r="D15" s="31">
        <f>'Основной прайс'!D24</f>
        <v>1100</v>
      </c>
      <c r="F15" s="34"/>
    </row>
    <row r="16" spans="2:4" s="4" customFormat="1" ht="19.5" customHeight="1">
      <c r="B16" s="35"/>
      <c r="C16" s="36"/>
      <c r="D16" s="37"/>
    </row>
    <row r="17" spans="2:4" ht="19.5" customHeight="1">
      <c r="B17" s="84" t="s">
        <v>63</v>
      </c>
      <c r="C17" s="84"/>
      <c r="D17" s="84"/>
    </row>
    <row r="18" spans="2:4" ht="19.5" customHeight="1">
      <c r="B18" s="82" t="s">
        <v>34</v>
      </c>
      <c r="C18" s="82"/>
      <c r="D18" s="82">
        <v>3000</v>
      </c>
    </row>
    <row r="19" spans="2:4" s="4" customFormat="1" ht="49.5" customHeight="1">
      <c r="B19" s="18" t="s">
        <v>32</v>
      </c>
      <c r="C19" s="30" t="s">
        <v>92</v>
      </c>
      <c r="D19" s="31">
        <f>'Основной прайс'!D28*0.5</f>
        <v>500</v>
      </c>
    </row>
    <row r="20" spans="2:4" s="4" customFormat="1" ht="79.5" customHeight="1">
      <c r="B20" s="18" t="s">
        <v>60</v>
      </c>
      <c r="C20" s="30" t="s">
        <v>92</v>
      </c>
      <c r="D20" s="31">
        <f>'Основной прайс'!D28*0.6</f>
        <v>600</v>
      </c>
    </row>
    <row r="21" spans="2:4" s="4" customFormat="1" ht="30" customHeight="1">
      <c r="B21" s="18" t="s">
        <v>150</v>
      </c>
      <c r="C21" s="30" t="s">
        <v>92</v>
      </c>
      <c r="D21" s="31">
        <f>'Основной прайс'!D28*1</f>
        <v>1000</v>
      </c>
    </row>
    <row r="22" spans="2:4" s="4" customFormat="1" ht="79.5" customHeight="1">
      <c r="B22" s="18" t="s">
        <v>61</v>
      </c>
      <c r="C22" s="30" t="s">
        <v>92</v>
      </c>
      <c r="D22" s="31">
        <f>'Основной прайс'!D28*2</f>
        <v>2000</v>
      </c>
    </row>
    <row r="23" spans="2:4" s="4" customFormat="1" ht="109.5" customHeight="1">
      <c r="B23" s="18" t="s">
        <v>35</v>
      </c>
      <c r="C23" s="30" t="s">
        <v>92</v>
      </c>
      <c r="D23" s="31">
        <f>'Основной прайс'!D28*4</f>
        <v>4000</v>
      </c>
    </row>
    <row r="24" spans="2:4" s="4" customFormat="1" ht="60" customHeight="1">
      <c r="B24" s="18" t="s">
        <v>49</v>
      </c>
      <c r="C24" s="30" t="s">
        <v>6</v>
      </c>
      <c r="D24" s="31">
        <f>'Основной прайс'!D25*0.2</f>
        <v>180</v>
      </c>
    </row>
    <row r="25" spans="2:4" s="4" customFormat="1" ht="49.5" customHeight="1">
      <c r="B25" s="18" t="s">
        <v>27</v>
      </c>
      <c r="C25" s="30" t="s">
        <v>6</v>
      </c>
      <c r="D25" s="31">
        <f>'Основной прайс'!D25*1.5</f>
        <v>1350</v>
      </c>
    </row>
    <row r="26" spans="2:4" s="4" customFormat="1" ht="19.5" customHeight="1">
      <c r="B26" s="82" t="s">
        <v>33</v>
      </c>
      <c r="C26" s="82"/>
      <c r="D26" s="82">
        <v>3000</v>
      </c>
    </row>
    <row r="27" spans="2:4" s="4" customFormat="1" ht="19.5" customHeight="1">
      <c r="B27" s="18" t="s">
        <v>4</v>
      </c>
      <c r="C27" s="30" t="s">
        <v>10</v>
      </c>
      <c r="D27" s="31">
        <f>'Основной прайс'!D25*0.1</f>
        <v>90</v>
      </c>
    </row>
    <row r="28" spans="2:4" s="4" customFormat="1" ht="30" customHeight="1">
      <c r="B28" s="18" t="s">
        <v>39</v>
      </c>
      <c r="C28" s="30" t="s">
        <v>5</v>
      </c>
      <c r="D28" s="31">
        <f>'Основной прайс'!D25*1.5</f>
        <v>1350</v>
      </c>
    </row>
    <row r="29" spans="2:4" s="4" customFormat="1" ht="19.5" customHeight="1">
      <c r="B29" s="18" t="s">
        <v>36</v>
      </c>
      <c r="C29" s="30" t="s">
        <v>10</v>
      </c>
      <c r="D29" s="31">
        <f>'Основной прайс'!D25*0.017</f>
        <v>15.3</v>
      </c>
    </row>
    <row r="30" spans="2:4" s="4" customFormat="1" ht="19.5" customHeight="1">
      <c r="B30" s="82" t="s">
        <v>3</v>
      </c>
      <c r="C30" s="82"/>
      <c r="D30" s="82">
        <v>3000</v>
      </c>
    </row>
    <row r="31" spans="2:4" s="4" customFormat="1" ht="30" customHeight="1">
      <c r="B31" s="18" t="s">
        <v>19</v>
      </c>
      <c r="C31" s="30" t="s">
        <v>10</v>
      </c>
      <c r="D31" s="31">
        <f>'Основной прайс'!D25*0.033</f>
        <v>29.700000000000003</v>
      </c>
    </row>
    <row r="32" spans="2:4" s="4" customFormat="1" ht="49.5" customHeight="1">
      <c r="B32" s="18" t="s">
        <v>24</v>
      </c>
      <c r="C32" s="30" t="s">
        <v>10</v>
      </c>
      <c r="D32" s="31">
        <f>'Основной прайс'!D25*0.05</f>
        <v>45</v>
      </c>
    </row>
    <row r="33" spans="2:4" s="4" customFormat="1" ht="30" customHeight="1">
      <c r="B33" s="18" t="s">
        <v>20</v>
      </c>
      <c r="C33" s="30" t="s">
        <v>10</v>
      </c>
      <c r="D33" s="31">
        <f>'Основной прайс'!D25*0.09</f>
        <v>81</v>
      </c>
    </row>
    <row r="34" spans="2:4" s="4" customFormat="1" ht="49.5" customHeight="1">
      <c r="B34" s="18" t="s">
        <v>21</v>
      </c>
      <c r="C34" s="30" t="s">
        <v>10</v>
      </c>
      <c r="D34" s="31">
        <f>'Основной прайс'!D25*0.09</f>
        <v>81</v>
      </c>
    </row>
    <row r="35" spans="2:4" s="4" customFormat="1" ht="30" customHeight="1">
      <c r="B35" s="18" t="s">
        <v>22</v>
      </c>
      <c r="C35" s="30" t="s">
        <v>10</v>
      </c>
      <c r="D35" s="31">
        <f>'Основной прайс'!D25*0.12</f>
        <v>108</v>
      </c>
    </row>
    <row r="36" spans="2:4" s="4" customFormat="1" ht="30" customHeight="1">
      <c r="B36" s="18" t="s">
        <v>23</v>
      </c>
      <c r="C36" s="30" t="s">
        <v>10</v>
      </c>
      <c r="D36" s="31">
        <f>'Основной прайс'!D25*0.017</f>
        <v>15.3</v>
      </c>
    </row>
    <row r="37" spans="2:4" s="4" customFormat="1" ht="30" customHeight="1">
      <c r="B37" s="18" t="s">
        <v>37</v>
      </c>
      <c r="C37" s="30" t="s">
        <v>10</v>
      </c>
      <c r="D37" s="31">
        <f>'Основной прайс'!D25*0.25</f>
        <v>225</v>
      </c>
    </row>
    <row r="38" spans="2:4" s="4" customFormat="1" ht="19.5" customHeight="1">
      <c r="B38" s="82" t="s">
        <v>2</v>
      </c>
      <c r="C38" s="82"/>
      <c r="D38" s="82"/>
    </row>
    <row r="39" spans="2:4" s="4" customFormat="1" ht="19.5" customHeight="1">
      <c r="B39" s="18" t="str">
        <f>'Основной прайс'!B25</f>
        <v>Контент-менеджер</v>
      </c>
      <c r="C39" s="30" t="s">
        <v>10</v>
      </c>
      <c r="D39" s="31">
        <f>'Основной прайс'!D25</f>
        <v>900</v>
      </c>
    </row>
    <row r="40" spans="1:4" s="4" customFormat="1" ht="19.5" customHeight="1">
      <c r="A40" s="3"/>
      <c r="B40" s="35"/>
      <c r="C40" s="36"/>
      <c r="D40" s="37"/>
    </row>
    <row r="41" spans="2:4" ht="19.5" customHeight="1">
      <c r="B41" s="84" t="s">
        <v>8</v>
      </c>
      <c r="C41" s="84"/>
      <c r="D41" s="84"/>
    </row>
    <row r="42" spans="2:4" ht="19.5" customHeight="1">
      <c r="B42" s="82" t="s">
        <v>38</v>
      </c>
      <c r="C42" s="82"/>
      <c r="D42" s="82"/>
    </row>
    <row r="43" spans="2:4" s="4" customFormat="1" ht="49.5" customHeight="1">
      <c r="B43" s="18" t="s">
        <v>48</v>
      </c>
      <c r="C43" s="30" t="s">
        <v>10</v>
      </c>
      <c r="D43" s="31">
        <f>'Основной прайс'!D20*16</f>
        <v>20800</v>
      </c>
    </row>
    <row r="44" spans="2:4" s="4" customFormat="1" ht="79.5" customHeight="1">
      <c r="B44" s="18" t="s">
        <v>59</v>
      </c>
      <c r="C44" s="30" t="s">
        <v>10</v>
      </c>
      <c r="D44" s="31">
        <f>'Основной прайс'!D20*38</f>
        <v>49400</v>
      </c>
    </row>
    <row r="45" spans="2:4" s="4" customFormat="1" ht="79.5" customHeight="1">
      <c r="B45" s="18" t="s">
        <v>94</v>
      </c>
      <c r="C45" s="30" t="s">
        <v>10</v>
      </c>
      <c r="D45" s="31">
        <f>'Основной прайс'!D20*16</f>
        <v>20800</v>
      </c>
    </row>
    <row r="46" spans="2:4" s="4" customFormat="1" ht="129.75" customHeight="1">
      <c r="B46" s="18" t="s">
        <v>46</v>
      </c>
      <c r="C46" s="30" t="s">
        <v>76</v>
      </c>
      <c r="D46" s="31">
        <f>'Основной прайс'!D20*75</f>
        <v>97500</v>
      </c>
    </row>
    <row r="47" spans="2:4" s="4" customFormat="1" ht="99.75" customHeight="1">
      <c r="B47" s="18" t="s">
        <v>47</v>
      </c>
      <c r="C47" s="30" t="s">
        <v>76</v>
      </c>
      <c r="D47" s="31">
        <f>'Основной прайс'!D20*33</f>
        <v>42900</v>
      </c>
    </row>
    <row r="48" spans="2:4" ht="19.5" customHeight="1">
      <c r="B48" s="82" t="s">
        <v>25</v>
      </c>
      <c r="C48" s="82"/>
      <c r="D48" s="82"/>
    </row>
    <row r="49" spans="2:4" s="4" customFormat="1" ht="69.75" customHeight="1">
      <c r="B49" s="18" t="s">
        <v>101</v>
      </c>
      <c r="C49" s="30" t="s">
        <v>10</v>
      </c>
      <c r="D49" s="31">
        <f>'Основной прайс'!D20*16</f>
        <v>20800</v>
      </c>
    </row>
    <row r="50" spans="2:4" s="4" customFormat="1" ht="79.5" customHeight="1">
      <c r="B50" s="18" t="s">
        <v>95</v>
      </c>
      <c r="C50" s="30" t="s">
        <v>10</v>
      </c>
      <c r="D50" s="31">
        <f>'Основной прайс'!D20*3</f>
        <v>3900</v>
      </c>
    </row>
    <row r="51" spans="2:4" ht="19.5" customHeight="1">
      <c r="B51" s="82" t="s">
        <v>26</v>
      </c>
      <c r="C51" s="82"/>
      <c r="D51" s="82"/>
    </row>
    <row r="52" spans="2:4" s="4" customFormat="1" ht="30" customHeight="1">
      <c r="B52" s="18" t="s">
        <v>0</v>
      </c>
      <c r="C52" s="30" t="s">
        <v>10</v>
      </c>
      <c r="D52" s="31">
        <f>'Основной прайс'!D21*0.7</f>
        <v>840</v>
      </c>
    </row>
    <row r="53" spans="2:4" s="4" customFormat="1" ht="30" customHeight="1">
      <c r="B53" s="18" t="s">
        <v>7</v>
      </c>
      <c r="C53" s="30" t="s">
        <v>10</v>
      </c>
      <c r="D53" s="31">
        <f>'Основной прайс'!D21*1.4</f>
        <v>1680</v>
      </c>
    </row>
    <row r="54" spans="2:4" s="4" customFormat="1" ht="19.5" customHeight="1">
      <c r="B54" s="18" t="s">
        <v>30</v>
      </c>
      <c r="C54" s="30" t="s">
        <v>10</v>
      </c>
      <c r="D54" s="31">
        <f>'Основной прайс'!D21*6</f>
        <v>7200</v>
      </c>
    </row>
    <row r="55" spans="2:4" s="4" customFormat="1" ht="19.5" customHeight="1">
      <c r="B55" s="18" t="s">
        <v>31</v>
      </c>
      <c r="C55" s="30" t="s">
        <v>10</v>
      </c>
      <c r="D55" s="31">
        <f>'Основной прайс'!D21*16</f>
        <v>19200</v>
      </c>
    </row>
    <row r="56" spans="2:4" ht="19.5" customHeight="1">
      <c r="B56" s="82" t="s">
        <v>9</v>
      </c>
      <c r="C56" s="82"/>
      <c r="D56" s="82"/>
    </row>
    <row r="57" spans="2:4" s="4" customFormat="1" ht="49.5" customHeight="1">
      <c r="B57" s="18" t="s">
        <v>12</v>
      </c>
      <c r="C57" s="30" t="s">
        <v>10</v>
      </c>
      <c r="D57" s="31">
        <f>'Основной прайс'!D25*2</f>
        <v>1800</v>
      </c>
    </row>
    <row r="58" spans="2:4" s="4" customFormat="1" ht="49.5" customHeight="1">
      <c r="B58" s="18" t="s">
        <v>13</v>
      </c>
      <c r="C58" s="30" t="s">
        <v>10</v>
      </c>
      <c r="D58" s="31">
        <f>'Основной прайс'!D25*4</f>
        <v>3600</v>
      </c>
    </row>
    <row r="59" spans="2:4" s="4" customFormat="1" ht="34.5" customHeight="1">
      <c r="B59" s="18" t="s">
        <v>14</v>
      </c>
      <c r="C59" s="30" t="s">
        <v>10</v>
      </c>
      <c r="D59" s="31">
        <f>'Основной прайс'!D25*6</f>
        <v>5400</v>
      </c>
    </row>
    <row r="60" spans="2:4" s="4" customFormat="1" ht="34.5" customHeight="1">
      <c r="B60" s="18" t="s">
        <v>15</v>
      </c>
      <c r="C60" s="30" t="s">
        <v>10</v>
      </c>
      <c r="D60" s="31">
        <f>'Основной прайс'!D25*5</f>
        <v>4500</v>
      </c>
    </row>
    <row r="61" spans="2:8" s="4" customFormat="1" ht="34.5" customHeight="1">
      <c r="B61" s="18" t="s">
        <v>16</v>
      </c>
      <c r="C61" s="30" t="s">
        <v>10</v>
      </c>
      <c r="D61" s="31">
        <f>'Основной прайс'!D25*5</f>
        <v>4500</v>
      </c>
      <c r="H61" s="34"/>
    </row>
    <row r="62" spans="2:4" s="4" customFormat="1" ht="34.5" customHeight="1">
      <c r="B62" s="18" t="s">
        <v>17</v>
      </c>
      <c r="C62" s="30" t="s">
        <v>96</v>
      </c>
      <c r="D62" s="31">
        <f>'Основной прайс'!D25*8</f>
        <v>7200</v>
      </c>
    </row>
    <row r="63" spans="2:4" s="4" customFormat="1" ht="19.5" customHeight="1">
      <c r="B63" s="18" t="str">
        <f>'Основной прайс'!B20</f>
        <v>Дизайнер</v>
      </c>
      <c r="C63" s="30" t="s">
        <v>10</v>
      </c>
      <c r="D63" s="31">
        <f>'Основной прайс'!D20</f>
        <v>1300</v>
      </c>
    </row>
    <row r="64" spans="2:4" s="4" customFormat="1" ht="19.5" customHeight="1">
      <c r="B64" s="18" t="str">
        <f>'Основной прайс'!B21</f>
        <v>Технический дизайнер</v>
      </c>
      <c r="C64" s="30" t="s">
        <v>10</v>
      </c>
      <c r="D64" s="31">
        <f>'Основной прайс'!D21</f>
        <v>1200</v>
      </c>
    </row>
    <row r="65" spans="1:4" s="4" customFormat="1" ht="19.5" customHeight="1">
      <c r="A65" s="3"/>
      <c r="B65" s="35"/>
      <c r="C65" s="36"/>
      <c r="D65" s="37"/>
    </row>
    <row r="66" spans="2:4" ht="19.5" customHeight="1">
      <c r="B66" s="84" t="s">
        <v>146</v>
      </c>
      <c r="C66" s="84"/>
      <c r="D66" s="84"/>
    </row>
    <row r="67" spans="2:4" s="4" customFormat="1" ht="19.5" customHeight="1">
      <c r="B67" s="18" t="s">
        <v>42</v>
      </c>
      <c r="C67" s="30" t="s">
        <v>96</v>
      </c>
      <c r="D67" s="31">
        <f>'Основной прайс'!D22*4</f>
        <v>5200</v>
      </c>
    </row>
    <row r="68" spans="2:4" s="4" customFormat="1" ht="19.5" customHeight="1">
      <c r="B68" s="18" t="s">
        <v>29</v>
      </c>
      <c r="C68" s="30" t="s">
        <v>96</v>
      </c>
      <c r="D68" s="31">
        <f>'Основной прайс'!D19*6</f>
        <v>7800</v>
      </c>
    </row>
    <row r="69" spans="1:4" s="4" customFormat="1" ht="19.5" customHeight="1">
      <c r="A69" s="3"/>
      <c r="B69" s="35"/>
      <c r="C69" s="36"/>
      <c r="D69" s="37"/>
    </row>
    <row r="70" spans="2:4" ht="19.5" customHeight="1">
      <c r="B70" s="84" t="s">
        <v>28</v>
      </c>
      <c r="C70" s="84"/>
      <c r="D70" s="84"/>
    </row>
    <row r="71" spans="2:4" s="4" customFormat="1" ht="19.5" customHeight="1">
      <c r="B71" s="18" t="s">
        <v>41</v>
      </c>
      <c r="C71" s="30" t="s">
        <v>11</v>
      </c>
      <c r="D71" s="31">
        <f>'Основной прайс'!D22*5</f>
        <v>6500</v>
      </c>
    </row>
    <row r="72" spans="2:4" s="4" customFormat="1" ht="19.5" customHeight="1">
      <c r="B72" s="85" t="s">
        <v>97</v>
      </c>
      <c r="C72" s="85"/>
      <c r="D72" s="85"/>
    </row>
    <row r="73" spans="2:4" s="4" customFormat="1" ht="15">
      <c r="B73" s="38"/>
      <c r="C73" s="39"/>
      <c r="D73" s="25"/>
    </row>
    <row r="74" spans="2:3" ht="12.75">
      <c r="B74" s="40"/>
      <c r="C74" s="41"/>
    </row>
    <row r="75" spans="2:3" ht="12.75">
      <c r="B75" s="40"/>
      <c r="C75" s="41"/>
    </row>
    <row r="76" spans="2:3" ht="12.75">
      <c r="B76" s="40"/>
      <c r="C76" s="41"/>
    </row>
    <row r="77" spans="2:3" ht="12.75">
      <c r="B77" s="40"/>
      <c r="C77" s="41"/>
    </row>
    <row r="78" spans="2:3" ht="12.75">
      <c r="B78" s="40"/>
      <c r="C78" s="41"/>
    </row>
    <row r="79" spans="2:3" ht="12.75">
      <c r="B79" s="40"/>
      <c r="C79" s="41"/>
    </row>
    <row r="80" spans="2:3" ht="12.75">
      <c r="B80" s="40"/>
      <c r="C80" s="41"/>
    </row>
    <row r="81" spans="2:3" ht="12.75">
      <c r="B81" s="40"/>
      <c r="C81" s="41"/>
    </row>
    <row r="82" spans="2:3" ht="12.75">
      <c r="B82" s="40"/>
      <c r="C82" s="41"/>
    </row>
    <row r="83" spans="2:3" ht="12.75">
      <c r="B83" s="40"/>
      <c r="C83" s="41"/>
    </row>
    <row r="84" spans="2:3" ht="12.75">
      <c r="B84" s="40"/>
      <c r="C84" s="41"/>
    </row>
    <row r="85" spans="2:3" ht="12.75">
      <c r="B85" s="40"/>
      <c r="C85" s="41"/>
    </row>
    <row r="86" spans="2:3" ht="12.75">
      <c r="B86" s="40"/>
      <c r="C86" s="41"/>
    </row>
    <row r="87" spans="2:3" ht="12.75">
      <c r="B87" s="40"/>
      <c r="C87" s="41"/>
    </row>
    <row r="88" spans="2:3" ht="12.75">
      <c r="B88" s="40"/>
      <c r="C88" s="41"/>
    </row>
    <row r="89" spans="2:3" ht="12.75">
      <c r="B89" s="40"/>
      <c r="C89" s="41"/>
    </row>
    <row r="90" spans="2:3" ht="12.75">
      <c r="B90" s="40"/>
      <c r="C90" s="41"/>
    </row>
    <row r="91" spans="2:3" ht="12.75">
      <c r="B91" s="40"/>
      <c r="C91" s="41"/>
    </row>
    <row r="92" spans="2:3" ht="12.75">
      <c r="B92" s="40"/>
      <c r="C92" s="41"/>
    </row>
  </sheetData>
  <sheetProtection/>
  <mergeCells count="18">
    <mergeCell ref="A1:D1"/>
    <mergeCell ref="B72:D72"/>
    <mergeCell ref="B2:D2"/>
    <mergeCell ref="B18:D18"/>
    <mergeCell ref="B5:D5"/>
    <mergeCell ref="B17:D17"/>
    <mergeCell ref="B56:D56"/>
    <mergeCell ref="B70:D70"/>
    <mergeCell ref="B66:D66"/>
    <mergeCell ref="B48:D48"/>
    <mergeCell ref="B42:D42"/>
    <mergeCell ref="B4:D4"/>
    <mergeCell ref="B9:D9"/>
    <mergeCell ref="B30:D30"/>
    <mergeCell ref="B41:D41"/>
    <mergeCell ref="B51:D51"/>
    <mergeCell ref="B38:D38"/>
    <mergeCell ref="B26:D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.25390625" style="2" customWidth="1"/>
    <col min="2" max="9" width="9.125" style="2" customWidth="1"/>
    <col min="10" max="10" width="8.125" style="2" customWidth="1"/>
    <col min="11" max="11" width="3.00390625" style="2" customWidth="1"/>
    <col min="12" max="16384" width="9.125" style="2" customWidth="1"/>
  </cols>
  <sheetData>
    <row r="1" spans="2:11" s="1" customFormat="1" ht="64.5" customHeight="1">
      <c r="B1" s="73" t="s">
        <v>149</v>
      </c>
      <c r="C1" s="73"/>
      <c r="D1" s="73"/>
      <c r="E1" s="73"/>
      <c r="F1" s="73"/>
      <c r="G1" s="73"/>
      <c r="H1" s="73"/>
      <c r="I1" s="73"/>
      <c r="J1" s="73"/>
      <c r="K1" s="73"/>
    </row>
    <row r="2" spans="2:5" ht="27" customHeight="1">
      <c r="B2" s="71" t="s">
        <v>158</v>
      </c>
      <c r="C2" s="67"/>
      <c r="D2" s="67"/>
      <c r="E2" s="68"/>
    </row>
    <row r="3" ht="9.75" customHeight="1">
      <c r="B3" s="44"/>
    </row>
    <row r="4" spans="2:11" ht="229.5" customHeight="1">
      <c r="B4" s="87" t="s">
        <v>83</v>
      </c>
      <c r="C4" s="87"/>
      <c r="D4" s="87"/>
      <c r="E4" s="87"/>
      <c r="F4" s="87"/>
      <c r="G4" s="87"/>
      <c r="H4" s="87"/>
      <c r="I4" s="87"/>
      <c r="J4" s="87"/>
      <c r="K4" s="87"/>
    </row>
    <row r="5" ht="15">
      <c r="B5" s="45"/>
    </row>
    <row r="6" spans="2:13" s="1" customFormat="1" ht="19.5" customHeight="1">
      <c r="B6" s="65" t="s">
        <v>80</v>
      </c>
      <c r="C6" s="65"/>
      <c r="D6" s="65"/>
      <c r="E6" s="65"/>
      <c r="F6" s="65"/>
      <c r="G6" s="65" t="s">
        <v>76</v>
      </c>
      <c r="H6" s="47">
        <f>'Основной прайс'!D6</f>
        <v>5400</v>
      </c>
      <c r="I6" s="48" t="s">
        <v>81</v>
      </c>
      <c r="J6" s="48"/>
      <c r="K6" s="48"/>
      <c r="L6" s="46"/>
      <c r="M6" s="46"/>
    </row>
    <row r="7" spans="2:11" ht="19.5" customHeight="1">
      <c r="B7" s="86" t="s">
        <v>143</v>
      </c>
      <c r="C7" s="86"/>
      <c r="D7" s="86"/>
      <c r="E7" s="86"/>
      <c r="F7" s="86"/>
      <c r="G7" s="86"/>
      <c r="H7" s="86"/>
      <c r="I7" s="86"/>
      <c r="J7" s="86"/>
      <c r="K7" s="86"/>
    </row>
  </sheetData>
  <sheetProtection/>
  <mergeCells count="3">
    <mergeCell ref="B7:K7"/>
    <mergeCell ref="B4:K4"/>
    <mergeCell ref="B1:K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.25390625" style="4" customWidth="1"/>
    <col min="2" max="7" width="9.125" style="4" customWidth="1"/>
    <col min="8" max="8" width="9.875" style="4" bestFit="1" customWidth="1"/>
    <col min="9" max="9" width="9.125" style="4" customWidth="1"/>
    <col min="10" max="10" width="11.125" style="4" customWidth="1"/>
    <col min="11" max="16384" width="9.125" style="4" customWidth="1"/>
  </cols>
  <sheetData>
    <row r="1" spans="2:10" ht="66" customHeight="1">
      <c r="B1" s="73" t="s">
        <v>149</v>
      </c>
      <c r="C1" s="73"/>
      <c r="D1" s="73"/>
      <c r="E1" s="73"/>
      <c r="F1" s="73"/>
      <c r="G1" s="73"/>
      <c r="H1" s="73"/>
      <c r="I1" s="73"/>
      <c r="J1" s="73"/>
    </row>
    <row r="2" ht="27" customHeight="1">
      <c r="B2" s="71" t="s">
        <v>159</v>
      </c>
    </row>
    <row r="3" ht="9.75" customHeight="1">
      <c r="B3" s="49"/>
    </row>
    <row r="4" spans="2:11" ht="279.75" customHeight="1">
      <c r="B4" s="88" t="s">
        <v>82</v>
      </c>
      <c r="C4" s="88"/>
      <c r="D4" s="88"/>
      <c r="E4" s="88"/>
      <c r="F4" s="88"/>
      <c r="G4" s="88"/>
      <c r="H4" s="88"/>
      <c r="I4" s="88"/>
      <c r="J4" s="88"/>
      <c r="K4" s="50"/>
    </row>
    <row r="5" spans="2:11" ht="79.5" customHeight="1">
      <c r="B5" s="88" t="s">
        <v>43</v>
      </c>
      <c r="C5" s="88"/>
      <c r="D5" s="88"/>
      <c r="E5" s="88"/>
      <c r="F5" s="88"/>
      <c r="G5" s="88"/>
      <c r="H5" s="88"/>
      <c r="I5" s="88"/>
      <c r="J5" s="88"/>
      <c r="K5" s="50"/>
    </row>
    <row r="6" ht="19.5" customHeight="1"/>
    <row r="7" spans="2:9" ht="19.5" customHeight="1">
      <c r="B7" s="48" t="s">
        <v>160</v>
      </c>
      <c r="G7" s="47" t="s">
        <v>76</v>
      </c>
      <c r="H7" s="48">
        <f>'Основной прайс'!$D$7</f>
        <v>149500</v>
      </c>
      <c r="I7" s="48" t="s">
        <v>98</v>
      </c>
    </row>
    <row r="8" ht="15">
      <c r="B8" s="4" t="s">
        <v>44</v>
      </c>
    </row>
    <row r="9" spans="2:11" ht="210" customHeight="1">
      <c r="B9" s="88" t="s">
        <v>45</v>
      </c>
      <c r="C9" s="88"/>
      <c r="D9" s="88"/>
      <c r="E9" s="88"/>
      <c r="F9" s="88"/>
      <c r="G9" s="88"/>
      <c r="H9" s="88"/>
      <c r="I9" s="88"/>
      <c r="J9" s="88"/>
      <c r="K9" s="50"/>
    </row>
    <row r="10" ht="19.5" customHeight="1"/>
    <row r="11" spans="2:10" ht="18.75">
      <c r="B11" s="48" t="s">
        <v>161</v>
      </c>
      <c r="C11" s="48"/>
      <c r="D11" s="48"/>
      <c r="E11" s="48"/>
      <c r="F11" s="48"/>
      <c r="G11" s="47" t="s">
        <v>76</v>
      </c>
      <c r="H11" s="48">
        <f>'Основной прайс'!D22*100</f>
        <v>130000</v>
      </c>
      <c r="I11" s="48" t="s">
        <v>98</v>
      </c>
      <c r="J11" s="48"/>
    </row>
    <row r="12" spans="2:11" ht="259.5" customHeight="1">
      <c r="B12" s="88" t="s">
        <v>99</v>
      </c>
      <c r="C12" s="88"/>
      <c r="D12" s="88"/>
      <c r="E12" s="88"/>
      <c r="F12" s="88"/>
      <c r="G12" s="88"/>
      <c r="H12" s="88"/>
      <c r="I12" s="88"/>
      <c r="J12" s="88"/>
      <c r="K12" s="50"/>
    </row>
    <row r="13" ht="19.5" customHeight="1"/>
    <row r="14" spans="2:10" ht="18.75">
      <c r="B14" s="48" t="s">
        <v>162</v>
      </c>
      <c r="E14" s="48"/>
      <c r="F14" s="48"/>
      <c r="G14" s="47" t="s">
        <v>76</v>
      </c>
      <c r="H14" s="48">
        <f>'Основной прайс'!D22*100</f>
        <v>130000</v>
      </c>
      <c r="I14" s="48" t="s">
        <v>98</v>
      </c>
      <c r="J14" s="48"/>
    </row>
    <row r="15" spans="2:11" ht="49.5" customHeight="1">
      <c r="B15" s="88" t="s">
        <v>100</v>
      </c>
      <c r="C15" s="88"/>
      <c r="D15" s="88"/>
      <c r="E15" s="88"/>
      <c r="F15" s="88"/>
      <c r="G15" s="88"/>
      <c r="H15" s="88"/>
      <c r="I15" s="88"/>
      <c r="J15" s="88"/>
      <c r="K15" s="50"/>
    </row>
  </sheetData>
  <sheetProtection/>
  <mergeCells count="6">
    <mergeCell ref="B1:J1"/>
    <mergeCell ref="B15:J15"/>
    <mergeCell ref="B4:J4"/>
    <mergeCell ref="B5:J5"/>
    <mergeCell ref="B9:J9"/>
    <mergeCell ref="B12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"Альма"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ООО "Альма"</dc:title>
  <dc:subject/>
  <dc:creator>Master</dc:creator>
  <cp:keywords/>
  <dc:description/>
  <cp:lastModifiedBy>Пользователь Windows</cp:lastModifiedBy>
  <cp:lastPrinted>2017-02-10T08:07:54Z</cp:lastPrinted>
  <dcterms:created xsi:type="dcterms:W3CDTF">2006-09-09T10:40:59Z</dcterms:created>
  <dcterms:modified xsi:type="dcterms:W3CDTF">2018-12-03T08:01:59Z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